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template.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autoCompressPictures="0" defaultThemeVersion="124226"/>
  <workbookProtection lockStructure="1"/>
  <bookViews>
    <workbookView xWindow="0" yWindow="0" windowWidth="25605" windowHeight="16335"/>
  </bookViews>
  <sheets>
    <sheet name="Labor &amp; Overhead Input" sheetId="6" r:id="rId1"/>
    <sheet name="Estimation Input" sheetId="1" r:id="rId2"/>
    <sheet name="Materials Catalog Input" sheetId="11" r:id="rId3"/>
    <sheet name="Chart 1 Estimate" sheetId="14" r:id="rId4"/>
    <sheet name="Chart 2 Materials" sheetId="15" r:id="rId5"/>
    <sheet name="Chart 3 Overhead" sheetId="16" r:id="rId6"/>
  </sheets>
  <definedNames>
    <definedName name="_xlnm._FilterDatabase" localSheetId="2" hidden="1">'Materials Catalog Input'!$B$4:$I$904</definedName>
    <definedName name="_xlnm.Print_Area" localSheetId="1">'Estimation Input'!$A$1:$S$78</definedName>
    <definedName name="_xlnm.Print_Area" localSheetId="0">'Labor &amp; Overhead Input'!$B$1:$H$17</definedName>
    <definedName name="_xlnm.Print_Area" localSheetId="2">'Materials Catalog Input'!$B$2:$I$904</definedName>
    <definedName name="Z_2B4159C8_CEC8_4A69_B006_8A8B07D52636_.wvu.PrintArea" localSheetId="1" hidden="1">'Estimation Input'!$A$1:$S$76</definedName>
    <definedName name="Z_2B4159C8_CEC8_4A69_B006_8A8B07D52636_.wvu.PrintArea" localSheetId="0" hidden="1">'Labor &amp; Overhead Input'!$B$1:$H$17</definedName>
    <definedName name="Z_2B4159C8_CEC8_4A69_B006_8A8B07D52636_.wvu.PrintArea" localSheetId="2" hidden="1">'Materials Catalog Input'!$B$4:$I$705</definedName>
    <definedName name="Z_D261F7F0_6D49_4762_AA62_1E54559C24D6_.wvu.PrintArea" localSheetId="1" hidden="1">'Estimation Input'!$A$1:$S$76</definedName>
    <definedName name="Z_D261F7F0_6D49_4762_AA62_1E54559C24D6_.wvu.PrintArea" localSheetId="0" hidden="1">'Labor &amp; Overhead Input'!$B$1:$H$17</definedName>
    <definedName name="Z_D261F7F0_6D49_4762_AA62_1E54559C24D6_.wvu.PrintArea" localSheetId="2" hidden="1">'Materials Catalog Input'!$B$4:$I$705</definedName>
  </definedNames>
  <calcPr calcId="125725" concurrentCalc="0"/>
  <customWorkbookViews>
    <customWorkbookView name="Estimate View" guid="{D261F7F0-6D49-4762-AA62-1E54559C24D6}" includeHiddenRowCol="0" maximized="1" windowWidth="1020" windowHeight="569" activeSheetId="1"/>
    <customWorkbookView name="Full View" guid="{2B4159C8-CEC8-4A69-B006-8A8B07D52636}" maximized="1" windowWidth="1020" windowHeight="56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1"/>
  <c r="F5"/>
  <c r="D6"/>
  <c r="F6"/>
  <c r="D7"/>
  <c r="F7"/>
  <c r="D8"/>
  <c r="F8"/>
  <c r="D9"/>
  <c r="F9"/>
  <c r="D10"/>
  <c r="F10"/>
  <c r="D11"/>
  <c r="F11"/>
  <c r="D12"/>
  <c r="F12"/>
  <c r="D13"/>
  <c r="F13"/>
  <c r="D14"/>
  <c r="F14"/>
  <c r="D15"/>
  <c r="F15"/>
  <c r="D16"/>
  <c r="F16"/>
  <c r="D17"/>
  <c r="F17"/>
  <c r="D18"/>
  <c r="F18"/>
  <c r="D19"/>
  <c r="F19"/>
  <c r="D20"/>
  <c r="F20"/>
  <c r="D21"/>
  <c r="F21"/>
  <c r="D22"/>
  <c r="F22"/>
  <c r="D23"/>
  <c r="F23"/>
  <c r="D24"/>
  <c r="F24"/>
  <c r="D25"/>
  <c r="F25"/>
  <c r="D26"/>
  <c r="F26"/>
  <c r="D27"/>
  <c r="F27"/>
  <c r="D28"/>
  <c r="F28"/>
  <c r="D29"/>
  <c r="F29"/>
  <c r="D30"/>
  <c r="F30"/>
  <c r="D31"/>
  <c r="F31"/>
  <c r="D32"/>
  <c r="F32"/>
  <c r="F33"/>
  <c r="E58"/>
  <c r="M5"/>
  <c r="O5"/>
  <c r="M6"/>
  <c r="O6"/>
  <c r="M7"/>
  <c r="O7"/>
  <c r="M8"/>
  <c r="O8"/>
  <c r="M9"/>
  <c r="O9"/>
  <c r="M10"/>
  <c r="O10"/>
  <c r="M11"/>
  <c r="O11"/>
  <c r="M12"/>
  <c r="O12"/>
  <c r="M13"/>
  <c r="O13"/>
  <c r="M14"/>
  <c r="O14"/>
  <c r="M15"/>
  <c r="O15"/>
  <c r="M16"/>
  <c r="O16"/>
  <c r="M17"/>
  <c r="O17"/>
  <c r="M18"/>
  <c r="O18"/>
  <c r="M19"/>
  <c r="O19"/>
  <c r="M20"/>
  <c r="O20"/>
  <c r="M21"/>
  <c r="O21"/>
  <c r="M22"/>
  <c r="O22"/>
  <c r="M23"/>
  <c r="O23"/>
  <c r="M24"/>
  <c r="O24"/>
  <c r="M25"/>
  <c r="O25"/>
  <c r="M26"/>
  <c r="O26"/>
  <c r="M27"/>
  <c r="O27"/>
  <c r="M28"/>
  <c r="O28"/>
  <c r="M29"/>
  <c r="O29"/>
  <c r="M30"/>
  <c r="O30"/>
  <c r="M31"/>
  <c r="O31"/>
  <c r="M32"/>
  <c r="O32"/>
  <c r="O33"/>
  <c r="E59"/>
  <c r="D37"/>
  <c r="F37"/>
  <c r="D38"/>
  <c r="F38"/>
  <c r="D39"/>
  <c r="F39"/>
  <c r="D40"/>
  <c r="F40"/>
  <c r="D41"/>
  <c r="F41"/>
  <c r="D42"/>
  <c r="F42"/>
  <c r="D43"/>
  <c r="F43"/>
  <c r="D44"/>
  <c r="F44"/>
  <c r="D45"/>
  <c r="F45"/>
  <c r="D46"/>
  <c r="F46"/>
  <c r="D47"/>
  <c r="F47"/>
  <c r="D48"/>
  <c r="F48"/>
  <c r="D49"/>
  <c r="F49"/>
  <c r="D50"/>
  <c r="F50"/>
  <c r="D51"/>
  <c r="F51"/>
  <c r="D52"/>
  <c r="F52"/>
  <c r="D53"/>
  <c r="F53"/>
  <c r="D54"/>
  <c r="F54"/>
  <c r="F55"/>
  <c r="E60"/>
  <c r="M37"/>
  <c r="O37"/>
  <c r="M38"/>
  <c r="O38"/>
  <c r="M39"/>
  <c r="O39"/>
  <c r="M40"/>
  <c r="O40"/>
  <c r="M41"/>
  <c r="O41"/>
  <c r="M42"/>
  <c r="O42"/>
  <c r="M43"/>
  <c r="O43"/>
  <c r="M44"/>
  <c r="O44"/>
  <c r="M45"/>
  <c r="O45"/>
  <c r="M46"/>
  <c r="O46"/>
  <c r="M47"/>
  <c r="O47"/>
  <c r="M48"/>
  <c r="O48"/>
  <c r="M49"/>
  <c r="O49"/>
  <c r="M50"/>
  <c r="O50"/>
  <c r="M51"/>
  <c r="O51"/>
  <c r="M52"/>
  <c r="O52"/>
  <c r="M53"/>
  <c r="O53"/>
  <c r="M54"/>
  <c r="O54"/>
  <c r="O55"/>
  <c r="E61"/>
  <c r="E62"/>
  <c r="E5" i="6"/>
  <c r="F5"/>
  <c r="G5"/>
  <c r="H5"/>
  <c r="G5" i="11"/>
  <c r="G5" i="1"/>
  <c r="H5"/>
  <c r="G6" i="11"/>
  <c r="G6" i="1"/>
  <c r="H6"/>
  <c r="G7"/>
  <c r="H7"/>
  <c r="G8"/>
  <c r="H8"/>
  <c r="G9"/>
  <c r="H9"/>
  <c r="G10"/>
  <c r="H10"/>
  <c r="G11"/>
  <c r="H11"/>
  <c r="G12"/>
  <c r="H12"/>
  <c r="G13"/>
  <c r="H13"/>
  <c r="G14"/>
  <c r="H14"/>
  <c r="G15"/>
  <c r="H15"/>
  <c r="G16"/>
  <c r="H16"/>
  <c r="G17"/>
  <c r="H17"/>
  <c r="G18"/>
  <c r="H18"/>
  <c r="G19"/>
  <c r="H19"/>
  <c r="G20"/>
  <c r="H20"/>
  <c r="G21"/>
  <c r="H21"/>
  <c r="G22"/>
  <c r="H22"/>
  <c r="G23"/>
  <c r="H23"/>
  <c r="G24"/>
  <c r="H24"/>
  <c r="G25"/>
  <c r="H25"/>
  <c r="G26"/>
  <c r="H26"/>
  <c r="G27"/>
  <c r="H27"/>
  <c r="G28"/>
  <c r="H28"/>
  <c r="G29"/>
  <c r="H29"/>
  <c r="G30"/>
  <c r="H30"/>
  <c r="G31"/>
  <c r="H31"/>
  <c r="G32"/>
  <c r="H32"/>
  <c r="H33"/>
  <c r="G505" i="11"/>
  <c r="P5" i="1"/>
  <c r="Q5"/>
  <c r="P6"/>
  <c r="Q6"/>
  <c r="P7"/>
  <c r="Q7"/>
  <c r="P8"/>
  <c r="Q8"/>
  <c r="P9"/>
  <c r="Q9"/>
  <c r="P10"/>
  <c r="Q10"/>
  <c r="P11"/>
  <c r="Q11"/>
  <c r="P12"/>
  <c r="Q12"/>
  <c r="P13"/>
  <c r="Q13"/>
  <c r="P14"/>
  <c r="Q14"/>
  <c r="P15"/>
  <c r="Q15"/>
  <c r="P16"/>
  <c r="Q16"/>
  <c r="P17"/>
  <c r="Q17"/>
  <c r="P18"/>
  <c r="Q18"/>
  <c r="P19"/>
  <c r="Q19"/>
  <c r="P20"/>
  <c r="Q20"/>
  <c r="P21"/>
  <c r="Q21"/>
  <c r="P22"/>
  <c r="Q22"/>
  <c r="P23"/>
  <c r="Q23"/>
  <c r="P24"/>
  <c r="Q24"/>
  <c r="P25"/>
  <c r="Q25"/>
  <c r="P26"/>
  <c r="Q26"/>
  <c r="P27"/>
  <c r="Q27"/>
  <c r="P28"/>
  <c r="Q28"/>
  <c r="P29"/>
  <c r="Q29"/>
  <c r="P30"/>
  <c r="Q30"/>
  <c r="P31"/>
  <c r="Q31"/>
  <c r="P32"/>
  <c r="Q32"/>
  <c r="Q33"/>
  <c r="G173" i="11"/>
  <c r="G37" i="1"/>
  <c r="H37"/>
  <c r="G174" i="11"/>
  <c r="G38" i="1"/>
  <c r="H38"/>
  <c r="G39"/>
  <c r="H39"/>
  <c r="G40"/>
  <c r="H40"/>
  <c r="G41"/>
  <c r="H41"/>
  <c r="G42"/>
  <c r="H42"/>
  <c r="G43"/>
  <c r="H43"/>
  <c r="G44"/>
  <c r="H44"/>
  <c r="G45"/>
  <c r="H45"/>
  <c r="G46"/>
  <c r="H46"/>
  <c r="G47"/>
  <c r="H47"/>
  <c r="G48"/>
  <c r="H48"/>
  <c r="G49"/>
  <c r="H49"/>
  <c r="G50"/>
  <c r="H50"/>
  <c r="G51"/>
  <c r="H51"/>
  <c r="G52"/>
  <c r="H52"/>
  <c r="G53"/>
  <c r="H53"/>
  <c r="G54"/>
  <c r="H54"/>
  <c r="H55"/>
  <c r="G405" i="11"/>
  <c r="P37" i="1"/>
  <c r="Q37"/>
  <c r="G406" i="11"/>
  <c r="P38" i="1"/>
  <c r="Q38"/>
  <c r="P39"/>
  <c r="Q39"/>
  <c r="P40"/>
  <c r="Q40"/>
  <c r="P41"/>
  <c r="Q41"/>
  <c r="P42"/>
  <c r="Q42"/>
  <c r="P43"/>
  <c r="Q43"/>
  <c r="P44"/>
  <c r="Q44"/>
  <c r="P45"/>
  <c r="Q45"/>
  <c r="P46"/>
  <c r="Q46"/>
  <c r="P47"/>
  <c r="Q47"/>
  <c r="P48"/>
  <c r="Q48"/>
  <c r="P49"/>
  <c r="Q49"/>
  <c r="P50"/>
  <c r="Q50"/>
  <c r="P51"/>
  <c r="Q51"/>
  <c r="P52"/>
  <c r="Q52"/>
  <c r="P53"/>
  <c r="Q53"/>
  <c r="P54"/>
  <c r="Q54"/>
  <c r="Q55"/>
  <c r="E64"/>
  <c r="L61"/>
  <c r="L70"/>
  <c r="L69"/>
  <c r="L68"/>
  <c r="L67"/>
  <c r="E65"/>
  <c r="L63"/>
  <c r="E63"/>
  <c r="L62"/>
  <c r="L60"/>
  <c r="L59"/>
  <c r="L51" i="11"/>
  <c r="L53"/>
  <c r="L52"/>
  <c r="G98"/>
  <c r="G99"/>
  <c r="G100"/>
  <c r="G101"/>
  <c r="G102"/>
  <c r="G103"/>
  <c r="G104"/>
  <c r="G175"/>
  <c r="G176"/>
  <c r="G177"/>
  <c r="G178"/>
  <c r="G179"/>
  <c r="G180"/>
  <c r="G181"/>
  <c r="G182"/>
  <c r="G183"/>
  <c r="G184"/>
  <c r="G185"/>
  <c r="G186"/>
  <c r="G187"/>
  <c r="G188"/>
  <c r="G189"/>
  <c r="G190"/>
  <c r="G191"/>
  <c r="G192"/>
  <c r="G193"/>
  <c r="G194"/>
  <c r="G195"/>
  <c r="G196"/>
  <c r="G197"/>
  <c r="G198"/>
  <c r="G199"/>
  <c r="G200"/>
  <c r="G201"/>
  <c r="G202"/>
  <c r="G203"/>
  <c r="G20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84"/>
  <c r="G385"/>
  <c r="G386"/>
  <c r="G387"/>
  <c r="G388"/>
  <c r="G389"/>
  <c r="G390"/>
  <c r="G391"/>
  <c r="G392"/>
  <c r="G393"/>
  <c r="G394"/>
  <c r="G395"/>
  <c r="G396"/>
  <c r="G397"/>
  <c r="G398"/>
  <c r="G399"/>
  <c r="G400"/>
  <c r="G401"/>
  <c r="G402"/>
  <c r="G403"/>
  <c r="G404"/>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E885"/>
  <c r="E886"/>
  <c r="E887"/>
  <c r="E888"/>
  <c r="E889"/>
  <c r="E890"/>
  <c r="E891"/>
  <c r="E892"/>
  <c r="E893"/>
  <c r="E894"/>
  <c r="E895"/>
  <c r="E896"/>
  <c r="E897"/>
  <c r="E898"/>
  <c r="E899"/>
  <c r="E900"/>
  <c r="E901"/>
  <c r="E902"/>
  <c r="E903"/>
  <c r="E904"/>
  <c r="E884"/>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543"/>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451"/>
  <c r="E385"/>
  <c r="E386"/>
  <c r="E387"/>
  <c r="E388"/>
  <c r="E389"/>
  <c r="E390"/>
  <c r="E391"/>
  <c r="E392"/>
  <c r="E393"/>
  <c r="E394"/>
  <c r="E395"/>
  <c r="E396"/>
  <c r="E397"/>
  <c r="E398"/>
  <c r="E399"/>
  <c r="E400"/>
  <c r="E401"/>
  <c r="E402"/>
  <c r="E403"/>
  <c r="E404"/>
  <c r="E384"/>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215"/>
  <c r="E176"/>
  <c r="E177"/>
  <c r="E178"/>
  <c r="E179"/>
  <c r="E180"/>
  <c r="E181"/>
  <c r="E182"/>
  <c r="E183"/>
  <c r="E184"/>
  <c r="E185"/>
  <c r="E186"/>
  <c r="E187"/>
  <c r="E188"/>
  <c r="E189"/>
  <c r="E190"/>
  <c r="E191"/>
  <c r="E192"/>
  <c r="E193"/>
  <c r="E194"/>
  <c r="E195"/>
  <c r="E196"/>
  <c r="E197"/>
  <c r="E198"/>
  <c r="E199"/>
  <c r="E200"/>
  <c r="E201"/>
  <c r="E202"/>
  <c r="E203"/>
  <c r="E204"/>
  <c r="E175"/>
  <c r="E104"/>
  <c r="E103"/>
  <c r="E102"/>
  <c r="E101"/>
  <c r="E100"/>
  <c r="E99"/>
  <c r="E98"/>
  <c r="F9" i="6"/>
  <c r="G9"/>
  <c r="H9"/>
  <c r="I9"/>
  <c r="R39" i="1"/>
  <c r="R40"/>
  <c r="R41"/>
  <c r="R42"/>
  <c r="R43"/>
  <c r="R44"/>
  <c r="R45"/>
  <c r="R46"/>
  <c r="R47"/>
  <c r="R48"/>
  <c r="R49"/>
  <c r="R50"/>
  <c r="R51"/>
  <c r="R52"/>
  <c r="R53"/>
  <c r="R54"/>
  <c r="E5" i="11"/>
  <c r="I39" i="1"/>
  <c r="I40"/>
  <c r="I41"/>
  <c r="I42"/>
  <c r="I43"/>
  <c r="I44"/>
  <c r="I45"/>
  <c r="I46"/>
  <c r="I47"/>
  <c r="I48"/>
  <c r="I49"/>
  <c r="I50"/>
  <c r="I51"/>
  <c r="I52"/>
  <c r="I53"/>
  <c r="I54"/>
  <c r="E105" i="11"/>
  <c r="N38" i="1"/>
  <c r="N39"/>
  <c r="N40"/>
  <c r="N41"/>
  <c r="N42"/>
  <c r="N43"/>
  <c r="N44"/>
  <c r="N45"/>
  <c r="N46"/>
  <c r="N47"/>
  <c r="N48"/>
  <c r="N49"/>
  <c r="N50"/>
  <c r="N51"/>
  <c r="N52"/>
  <c r="N53"/>
  <c r="N54"/>
  <c r="N37"/>
  <c r="E38"/>
  <c r="E39"/>
  <c r="E40"/>
  <c r="E41"/>
  <c r="E42"/>
  <c r="E43"/>
  <c r="E44"/>
  <c r="E45"/>
  <c r="E46"/>
  <c r="E47"/>
  <c r="E48"/>
  <c r="E49"/>
  <c r="E50"/>
  <c r="E51"/>
  <c r="E52"/>
  <c r="E53"/>
  <c r="E54"/>
  <c r="E37"/>
  <c r="N6"/>
  <c r="N7"/>
  <c r="N8"/>
  <c r="N9"/>
  <c r="N10"/>
  <c r="N11"/>
  <c r="N12"/>
  <c r="N13"/>
  <c r="N14"/>
  <c r="N15"/>
  <c r="N16"/>
  <c r="N17"/>
  <c r="N18"/>
  <c r="N19"/>
  <c r="N20"/>
  <c r="N21"/>
  <c r="N22"/>
  <c r="N23"/>
  <c r="N24"/>
  <c r="N25"/>
  <c r="N26"/>
  <c r="N27"/>
  <c r="N28"/>
  <c r="N29"/>
  <c r="N30"/>
  <c r="N31"/>
  <c r="N32"/>
  <c r="N5"/>
  <c r="E6"/>
  <c r="E7"/>
  <c r="E8"/>
  <c r="E9"/>
  <c r="E10"/>
  <c r="E11"/>
  <c r="E12"/>
  <c r="E13"/>
  <c r="E14"/>
  <c r="E15"/>
  <c r="E16"/>
  <c r="E17"/>
  <c r="E18"/>
  <c r="E19"/>
  <c r="E20"/>
  <c r="E21"/>
  <c r="E22"/>
  <c r="E23"/>
  <c r="E24"/>
  <c r="E25"/>
  <c r="E26"/>
  <c r="E27"/>
  <c r="E28"/>
  <c r="E29"/>
  <c r="E30"/>
  <c r="E31"/>
  <c r="E32"/>
  <c r="E5"/>
  <c r="E705" i="11"/>
  <c r="E75" i="1"/>
  <c r="E800" i="11"/>
  <c r="E8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1"/>
  <c r="E802"/>
  <c r="E803"/>
  <c r="E804"/>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R18" i="1"/>
  <c r="I18"/>
  <c r="R17"/>
  <c r="I17"/>
  <c r="R16"/>
  <c r="I16"/>
  <c r="R15"/>
  <c r="I15"/>
  <c r="R14"/>
  <c r="I14"/>
  <c r="R13"/>
  <c r="I13"/>
  <c r="E6" i="11"/>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205"/>
  <c r="E206"/>
  <c r="E207"/>
  <c r="E208"/>
  <c r="E209"/>
  <c r="E210"/>
  <c r="E211"/>
  <c r="E212"/>
  <c r="E213"/>
  <c r="E21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R6" i="1"/>
  <c r="R7"/>
  <c r="R8"/>
  <c r="R9"/>
  <c r="R10"/>
  <c r="R11"/>
  <c r="R12"/>
  <c r="R19"/>
  <c r="R20"/>
  <c r="R21"/>
  <c r="R22"/>
  <c r="R23"/>
  <c r="R24"/>
  <c r="R25"/>
  <c r="R26"/>
  <c r="R27"/>
  <c r="R28"/>
  <c r="R29"/>
  <c r="R30"/>
  <c r="R31"/>
  <c r="R32"/>
  <c r="I7"/>
  <c r="I8"/>
  <c r="I9"/>
  <c r="I10"/>
  <c r="I11"/>
  <c r="I12"/>
  <c r="I19"/>
  <c r="I20"/>
  <c r="I21"/>
  <c r="I22"/>
  <c r="I23"/>
  <c r="I24"/>
  <c r="I25"/>
  <c r="I26"/>
  <c r="I27"/>
  <c r="I28"/>
  <c r="I29"/>
  <c r="I30"/>
  <c r="I31"/>
  <c r="I32"/>
  <c r="E69"/>
  <c r="E70"/>
  <c r="I6"/>
  <c r="G7" i="11"/>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I38" i="1"/>
  <c r="G205" i="11"/>
  <c r="G206"/>
  <c r="G207"/>
  <c r="G208"/>
  <c r="G209"/>
  <c r="G210"/>
  <c r="G211"/>
  <c r="G212"/>
  <c r="G213"/>
  <c r="G21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R38" i="1"/>
  <c r="G407" i="11"/>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E71" i="1"/>
  <c r="E72"/>
  <c r="M67"/>
  <c r="M68"/>
  <c r="E73"/>
  <c r="P33"/>
  <c r="G33"/>
  <c r="P55"/>
  <c r="G55"/>
  <c r="E74"/>
  <c r="E76"/>
  <c r="E77"/>
  <c r="M70"/>
  <c r="M69"/>
  <c r="I37"/>
  <c r="I55"/>
  <c r="R37"/>
  <c r="R55"/>
  <c r="I5"/>
  <c r="I33"/>
  <c r="R5"/>
  <c r="R33"/>
  <c r="F64"/>
  <c r="E66"/>
  <c r="M71"/>
  <c r="M60"/>
  <c r="M62"/>
  <c r="M59"/>
  <c r="M61"/>
  <c r="M64"/>
  <c r="M63"/>
</calcChain>
</file>

<file path=xl/sharedStrings.xml><?xml version="1.0" encoding="utf-8"?>
<sst xmlns="http://schemas.openxmlformats.org/spreadsheetml/2006/main" count="2862" uniqueCount="369">
  <si>
    <t>Pipe Covering</t>
  </si>
  <si>
    <t>Total Price</t>
  </si>
  <si>
    <t>Fitting Covers</t>
  </si>
  <si>
    <t>Pipe Covering Totals</t>
  </si>
  <si>
    <t>Fitting Cover Totals</t>
  </si>
  <si>
    <t>Corporate Tax Rate</t>
  </si>
  <si>
    <t>Insurance Rate</t>
  </si>
  <si>
    <t>Unit Price</t>
  </si>
  <si>
    <t>Additional Material Totals</t>
  </si>
  <si>
    <t>Duct Wrap</t>
  </si>
  <si>
    <t>Additional Materials</t>
  </si>
  <si>
    <t>Total Estimate</t>
  </si>
  <si>
    <t>Total Materials</t>
  </si>
  <si>
    <t>Labor Hours</t>
  </si>
  <si>
    <t>Total Labor</t>
  </si>
  <si>
    <t>Financial Rates</t>
  </si>
  <si>
    <t>Estimate Valid Until:</t>
  </si>
  <si>
    <t>Project Name &amp; No.</t>
  </si>
  <si>
    <t>Product ID</t>
  </si>
  <si>
    <t>Product Name</t>
  </si>
  <si>
    <t>Category</t>
  </si>
  <si>
    <t>Tape</t>
  </si>
  <si>
    <t>Mineral Wool</t>
  </si>
  <si>
    <t>Shields</t>
  </si>
  <si>
    <t>PVC Fittings</t>
  </si>
  <si>
    <t>Fiberglass</t>
  </si>
  <si>
    <t>Qty</t>
  </si>
  <si>
    <t xml:space="preserve"> 1/2 x 1/2</t>
  </si>
  <si>
    <t xml:space="preserve"> 1/2 x 1</t>
  </si>
  <si>
    <t xml:space="preserve"> 1/2 x 1-1/2</t>
  </si>
  <si>
    <t xml:space="preserve"> 1/2 x 2</t>
  </si>
  <si>
    <t xml:space="preserve"> 3/4 x 1/2</t>
  </si>
  <si>
    <t xml:space="preserve"> 3/4 x 1</t>
  </si>
  <si>
    <t xml:space="preserve"> 3/4 x 1-1/2</t>
  </si>
  <si>
    <t xml:space="preserve"> 3/4 x 2</t>
  </si>
  <si>
    <t xml:space="preserve"> 1 x 1/2</t>
  </si>
  <si>
    <t xml:space="preserve"> 1 x 1</t>
  </si>
  <si>
    <t xml:space="preserve"> 1 x 1-1/2</t>
  </si>
  <si>
    <t xml:space="preserve"> 1 x 2</t>
  </si>
  <si>
    <t xml:space="preserve"> 1 x 2-1/2</t>
  </si>
  <si>
    <t xml:space="preserve"> 1 x 3</t>
  </si>
  <si>
    <t xml:space="preserve"> 1 x 3-1/2</t>
  </si>
  <si>
    <t xml:space="preserve"> 1 x 4</t>
  </si>
  <si>
    <t xml:space="preserve"> 1 x 4-1/2</t>
  </si>
  <si>
    <t xml:space="preserve"> 1-1/4 x 1/2</t>
  </si>
  <si>
    <t xml:space="preserve"> 1-1/4 x 1</t>
  </si>
  <si>
    <t xml:space="preserve"> 1-1/4 x 1-1/2</t>
  </si>
  <si>
    <t xml:space="preserve"> 1-1/4 x 2</t>
  </si>
  <si>
    <t xml:space="preserve"> 1-1/2 x 1/2</t>
  </si>
  <si>
    <t xml:space="preserve"> 1-1/2 x 1</t>
  </si>
  <si>
    <t xml:space="preserve"> 1-1/2 x 1-1/2</t>
  </si>
  <si>
    <t xml:space="preserve"> 1-1/2 x 2</t>
  </si>
  <si>
    <t xml:space="preserve"> 1-1/2 x 2-1/2</t>
  </si>
  <si>
    <t xml:space="preserve"> 1-1/2 x 3</t>
  </si>
  <si>
    <t xml:space="preserve"> 1-1/2 x 3-1/2</t>
  </si>
  <si>
    <t xml:space="preserve"> 1-1/2 x 4</t>
  </si>
  <si>
    <t xml:space="preserve"> 1-1/2 x 4-1/2</t>
  </si>
  <si>
    <t xml:space="preserve"> 2 x 1/2</t>
  </si>
  <si>
    <t xml:space="preserve"> 2 x 1</t>
  </si>
  <si>
    <t xml:space="preserve"> 2 x 1-1/2</t>
  </si>
  <si>
    <t xml:space="preserve"> 2 x 2</t>
  </si>
  <si>
    <t xml:space="preserve"> 2-1/2 x 1/2</t>
  </si>
  <si>
    <t xml:space="preserve"> 2-1/2 x 1</t>
  </si>
  <si>
    <t xml:space="preserve"> 2-1/2 x 1-1/2</t>
  </si>
  <si>
    <t xml:space="preserve"> 2-1/2 x 2</t>
  </si>
  <si>
    <t xml:space="preserve"> 3 x 1/2</t>
  </si>
  <si>
    <t xml:space="preserve"> 3 x 1</t>
  </si>
  <si>
    <t xml:space="preserve"> 3 x 1-1/2</t>
  </si>
  <si>
    <t xml:space="preserve"> 3 x 2</t>
  </si>
  <si>
    <t xml:space="preserve"> 3-1/2 x 1/2</t>
  </si>
  <si>
    <t xml:space="preserve"> 3-1/2 x 1</t>
  </si>
  <si>
    <t xml:space="preserve"> 3-1/2 x 1-1/2</t>
  </si>
  <si>
    <t xml:space="preserve"> 3-1/2 x 2</t>
  </si>
  <si>
    <t xml:space="preserve"> 4 x 1/2</t>
  </si>
  <si>
    <t xml:space="preserve"> 4 x 1</t>
  </si>
  <si>
    <t xml:space="preserve"> 4 x 1-1/2</t>
  </si>
  <si>
    <t xml:space="preserve"> 4 x 2</t>
  </si>
  <si>
    <t xml:space="preserve"> 4-1/2 x 1/2</t>
  </si>
  <si>
    <t xml:space="preserve"> 4-1/2 x 1</t>
  </si>
  <si>
    <t xml:space="preserve"> 4-1/2 x 1-1/2</t>
  </si>
  <si>
    <t xml:space="preserve"> 4-1/2 x 2</t>
  </si>
  <si>
    <t xml:space="preserve"> 5 x 1/2</t>
  </si>
  <si>
    <t xml:space="preserve"> 5 x 1</t>
  </si>
  <si>
    <t xml:space="preserve"> 5 x 1-1/2</t>
  </si>
  <si>
    <t xml:space="preserve"> 5 x 2</t>
  </si>
  <si>
    <t xml:space="preserve"> 6 x 1/2</t>
  </si>
  <si>
    <t xml:space="preserve"> 6 x 1</t>
  </si>
  <si>
    <t xml:space="preserve"> 6 x 1-1/2</t>
  </si>
  <si>
    <t xml:space="preserve"> 6 x 2</t>
  </si>
  <si>
    <t xml:space="preserve"> 7 x 1/2</t>
  </si>
  <si>
    <t xml:space="preserve"> 7 x 1</t>
  </si>
  <si>
    <t xml:space="preserve"> 7 x 1-1/2</t>
  </si>
  <si>
    <t xml:space="preserve"> 7 x 2</t>
  </si>
  <si>
    <t xml:space="preserve"> 8 x 1/2</t>
  </si>
  <si>
    <t xml:space="preserve"> 8 x 1</t>
  </si>
  <si>
    <t xml:space="preserve"> 8 x 1-1/2</t>
  </si>
  <si>
    <t xml:space="preserve"> 8 x 2</t>
  </si>
  <si>
    <t xml:space="preserve"> 9 x 1/2</t>
  </si>
  <si>
    <t xml:space="preserve"> 9 x 1</t>
  </si>
  <si>
    <t xml:space="preserve"> 9 x 1-1/2</t>
  </si>
  <si>
    <t xml:space="preserve"> 9 x 2</t>
  </si>
  <si>
    <t xml:space="preserve"> 10 x 1/2</t>
  </si>
  <si>
    <t xml:space="preserve"> 10 x 1</t>
  </si>
  <si>
    <t xml:space="preserve"> 10 x 1-1/2</t>
  </si>
  <si>
    <t xml:space="preserve"> 10 x 2</t>
  </si>
  <si>
    <t xml:space="preserve"> 11 x 1</t>
  </si>
  <si>
    <t xml:space="preserve"> 11 x 1-1/2</t>
  </si>
  <si>
    <t xml:space="preserve"> 11 x 2</t>
  </si>
  <si>
    <t xml:space="preserve"> 12 x 1</t>
  </si>
  <si>
    <t xml:space="preserve"> 12 x 1-1/2</t>
  </si>
  <si>
    <t xml:space="preserve"> 12 x 2</t>
  </si>
  <si>
    <t xml:space="preserve"> 14 x 1</t>
  </si>
  <si>
    <t xml:space="preserve"> 14 x 1-1/2</t>
  </si>
  <si>
    <t xml:space="preserve"> 14 x 2</t>
  </si>
  <si>
    <t xml:space="preserve"> 15 x 1</t>
  </si>
  <si>
    <t xml:space="preserve"> 15 x 1-1/2</t>
  </si>
  <si>
    <t xml:space="preserve"> 15 x 2</t>
  </si>
  <si>
    <t xml:space="preserve"> 16 x 1</t>
  </si>
  <si>
    <t xml:space="preserve"> 16 x 1-1/2</t>
  </si>
  <si>
    <t xml:space="preserve"> 16 x 2</t>
  </si>
  <si>
    <t xml:space="preserve"> 5/8 x 1/2</t>
  </si>
  <si>
    <t xml:space="preserve"> 5/8 x 1</t>
  </si>
  <si>
    <t xml:space="preserve"> 5/8 x 1-1/2</t>
  </si>
  <si>
    <t xml:space="preserve"> 5/8 x 2</t>
  </si>
  <si>
    <t xml:space="preserve"> 7/8 x 1/2</t>
  </si>
  <si>
    <t xml:space="preserve"> 7/8 x 1</t>
  </si>
  <si>
    <t xml:space="preserve"> 7/8 x 1-1/2</t>
  </si>
  <si>
    <t xml:space="preserve"> 7/8 x 2</t>
  </si>
  <si>
    <t xml:space="preserve"> 1-1/8 x 1/2</t>
  </si>
  <si>
    <t xml:space="preserve"> 1-1/8 x 1</t>
  </si>
  <si>
    <t xml:space="preserve"> 1-1/8 x 1-1/2</t>
  </si>
  <si>
    <t xml:space="preserve"> 1-1/8 x 2</t>
  </si>
  <si>
    <t xml:space="preserve"> 1-3/8 x 1/2</t>
  </si>
  <si>
    <t xml:space="preserve"> 1-3/8 x 1</t>
  </si>
  <si>
    <t xml:space="preserve"> 1-3/8 x 1-1/2</t>
  </si>
  <si>
    <t xml:space="preserve"> 1-3/8 x 2</t>
  </si>
  <si>
    <t xml:space="preserve"> 1-5/8 x 1/2</t>
  </si>
  <si>
    <t xml:space="preserve"> 1-5/8 x 1</t>
  </si>
  <si>
    <t xml:space="preserve"> 1-5/8 x 1-1/2</t>
  </si>
  <si>
    <t xml:space="preserve"> 1-5/8 x 2</t>
  </si>
  <si>
    <t xml:space="preserve"> 2-1/8 x 1/2</t>
  </si>
  <si>
    <t xml:space="preserve"> 2-1/8 x 1</t>
  </si>
  <si>
    <t xml:space="preserve"> 2-1/8 x 2-1/2</t>
  </si>
  <si>
    <t xml:space="preserve"> 2-1/8 x 2</t>
  </si>
  <si>
    <t xml:space="preserve"> 2-5/8 x 1/2-5/8</t>
  </si>
  <si>
    <t xml:space="preserve"> 2-5/8 x 1</t>
  </si>
  <si>
    <t xml:space="preserve"> 2-5/8 x 1-1/2-5/8</t>
  </si>
  <si>
    <t xml:space="preserve"> 2-5/8 x 2</t>
  </si>
  <si>
    <t xml:space="preserve"> 3-1/8 x 1/2</t>
  </si>
  <si>
    <t xml:space="preserve"> 3-1/8 x 1</t>
  </si>
  <si>
    <t xml:space="preserve"> 3-1/8 x 1-1/2</t>
  </si>
  <si>
    <t xml:space="preserve"> 3-1/8 x 2</t>
  </si>
  <si>
    <t xml:space="preserve"> 3-5/8 x 1/2</t>
  </si>
  <si>
    <t xml:space="preserve"> 3-5/8 x 1</t>
  </si>
  <si>
    <t xml:space="preserve"> 3-5/8 x 1-1/2</t>
  </si>
  <si>
    <t xml:space="preserve"> 3-5/8 x 2</t>
  </si>
  <si>
    <t xml:space="preserve"> 4-1/8 x 1/2</t>
  </si>
  <si>
    <t xml:space="preserve"> 4-1/8 x 1</t>
  </si>
  <si>
    <t xml:space="preserve"> 4-1/8 x 1-1/2</t>
  </si>
  <si>
    <t xml:space="preserve"> 4-1/8 x 2</t>
  </si>
  <si>
    <t xml:space="preserve"> 5-1/8 x 1/2</t>
  </si>
  <si>
    <t xml:space="preserve"> 5-1/8 x 1</t>
  </si>
  <si>
    <t xml:space="preserve"> 5-1/8 x 1-1/2</t>
  </si>
  <si>
    <t xml:space="preserve"> 5-1/8 x 2</t>
  </si>
  <si>
    <t xml:space="preserve"> 6-1/8 x 1/2</t>
  </si>
  <si>
    <t xml:space="preserve"> 6-1/8 x 1</t>
  </si>
  <si>
    <t xml:space="preserve"> 6-1/8 x 1-1/2</t>
  </si>
  <si>
    <t xml:space="preserve"> 6-1/8 x 2</t>
  </si>
  <si>
    <t xml:space="preserve"> 7-1/8 x 1/2</t>
  </si>
  <si>
    <t xml:space="preserve"> 7-1/8 x 1</t>
  </si>
  <si>
    <t xml:space="preserve"> 7-1/8 x 1-1/2</t>
  </si>
  <si>
    <t xml:space="preserve"> 7-1/8 x 2</t>
  </si>
  <si>
    <t xml:space="preserve"> 8-1/8 x 1/2</t>
  </si>
  <si>
    <t xml:space="preserve"> 8-1/8 x 1</t>
  </si>
  <si>
    <t xml:space="preserve"> 8-1/8 x 1-1/2</t>
  </si>
  <si>
    <t xml:space="preserve"> 8-1/8 x 2</t>
  </si>
  <si>
    <t xml:space="preserve"> 9-1/8 x 1/2</t>
  </si>
  <si>
    <t xml:space="preserve"> 9-1/8 x 1</t>
  </si>
  <si>
    <t xml:space="preserve"> 9-1/8 x 1-1/2</t>
  </si>
  <si>
    <t xml:space="preserve"> 9-1/8 x 2</t>
  </si>
  <si>
    <t xml:space="preserve"> 10-1/8 x 1/2</t>
  </si>
  <si>
    <t xml:space="preserve"> 10-1/8 x 1</t>
  </si>
  <si>
    <t xml:space="preserve"> 10-1/8 x 1-1/2</t>
  </si>
  <si>
    <t xml:space="preserve"> 10-1/8 x 2</t>
  </si>
  <si>
    <t xml:space="preserve"> 12-1/8 x 1</t>
  </si>
  <si>
    <t xml:space="preserve"> 12-1/8 x 1-1/2</t>
  </si>
  <si>
    <t xml:space="preserve"> 12-1/8 x 2</t>
  </si>
  <si>
    <t xml:space="preserve"> 12-1/8 x 5.00</t>
  </si>
  <si>
    <t>ASJ  2 x 50</t>
  </si>
  <si>
    <t>ASJ  3 x 50</t>
  </si>
  <si>
    <t>ASJ  4 x 50</t>
  </si>
  <si>
    <t>ASJ  2-1/2 x 36</t>
  </si>
  <si>
    <t>FSK  2 x 50</t>
  </si>
  <si>
    <t>FSK  3 x 50</t>
  </si>
  <si>
    <t>FSK  4 x 50</t>
  </si>
  <si>
    <t>PVC  1 x 36</t>
  </si>
  <si>
    <t>PVC  1-1/2 x 36</t>
  </si>
  <si>
    <t>PVC  2 x 35</t>
  </si>
  <si>
    <t xml:space="preserve">1.5 OD - 24 GA x 8 in </t>
  </si>
  <si>
    <t xml:space="preserve">2.0 OD - 22 GA x 8 in </t>
  </si>
  <si>
    <t xml:space="preserve">2.5 OD - 22 GA x 8 in </t>
  </si>
  <si>
    <t xml:space="preserve">3.0 OD - 22 GA x 8 in </t>
  </si>
  <si>
    <t xml:space="preserve">3.5 OD - 22 GA x 8 in </t>
  </si>
  <si>
    <t xml:space="preserve">4.0 OD - 22 GA x 8 in </t>
  </si>
  <si>
    <t xml:space="preserve">4.5 OD - 22 GA x 8 in </t>
  </si>
  <si>
    <t xml:space="preserve">5.0 OD - 22 GA x 8 in </t>
  </si>
  <si>
    <t xml:space="preserve">5.5 OD - 22 GA x 8 in </t>
  </si>
  <si>
    <t xml:space="preserve">6.0 OD - 20 GA x 8 in </t>
  </si>
  <si>
    <t xml:space="preserve">6.5 OD - 20 GA x 8 in </t>
  </si>
  <si>
    <t xml:space="preserve">7.0 OD - 20 GA x 8 in </t>
  </si>
  <si>
    <t xml:space="preserve">7.5 OD - 20 GA x 8 in </t>
  </si>
  <si>
    <t xml:space="preserve">8.0 OD - 20 GA x 8 in </t>
  </si>
  <si>
    <t xml:space="preserve">8.5 OD - 20 GA x 8 in </t>
  </si>
  <si>
    <t xml:space="preserve">9.0 OD - 20 GA x 8 in </t>
  </si>
  <si>
    <t xml:space="preserve">9.5 OD - 20 GA x 8 in </t>
  </si>
  <si>
    <t xml:space="preserve">10.0 OD - 20 GA x 8 in </t>
  </si>
  <si>
    <t xml:space="preserve">10.5 OD - 20 GA x 8 in </t>
  </si>
  <si>
    <t xml:space="preserve">11.0 OD - 20 GA x 8 in </t>
  </si>
  <si>
    <t xml:space="preserve">11.5 OD - 20 GA x 8 in </t>
  </si>
  <si>
    <t xml:space="preserve">12.0 OD - 20 GA x 8 in </t>
  </si>
  <si>
    <t xml:space="preserve">12.5 OD - 20 GA x 8 in </t>
  </si>
  <si>
    <t xml:space="preserve">1.5 OD - 24 GA x 12 in </t>
  </si>
  <si>
    <t xml:space="preserve">2.0 OD - 22 GA x 12 in </t>
  </si>
  <si>
    <t xml:space="preserve">2.5 OD - 22 GA x 12 in </t>
  </si>
  <si>
    <t xml:space="preserve">3.0 OD - 22 GA x 12 in </t>
  </si>
  <si>
    <t xml:space="preserve">3.5 OD - 22 GA x 12 in </t>
  </si>
  <si>
    <t xml:space="preserve">4.0 OD - 22 GA x 12 in </t>
  </si>
  <si>
    <t xml:space="preserve">4.5 OD - 22 GA x 12 in </t>
  </si>
  <si>
    <t xml:space="preserve">5.0 OD - 22 GA x 12 in </t>
  </si>
  <si>
    <t xml:space="preserve">5.5 OD - 22 GA x 12 in </t>
  </si>
  <si>
    <t xml:space="preserve">6.0 OD - 20 GA x 12 in </t>
  </si>
  <si>
    <t xml:space="preserve">6.5 OD - 20 GA x 12 in </t>
  </si>
  <si>
    <t xml:space="preserve">7.0 OD - 20 GA x 12 in </t>
  </si>
  <si>
    <t xml:space="preserve">7.5 OD - 20 GA x 12 in </t>
  </si>
  <si>
    <t xml:space="preserve">8.0 OD - 20 GA x 12 in </t>
  </si>
  <si>
    <t xml:space="preserve">8.5 OD - 20 GA x 12 in </t>
  </si>
  <si>
    <t xml:space="preserve">9.0 OD - 20 GA x 12 in </t>
  </si>
  <si>
    <t xml:space="preserve">9.5 OD - 20 GA x 12 in </t>
  </si>
  <si>
    <t xml:space="preserve">10.0 OD - 20 GA x 12 in </t>
  </si>
  <si>
    <t xml:space="preserve">10.5 OD - 20 GA x 12 in </t>
  </si>
  <si>
    <t xml:space="preserve">11.0 OD - 20 GA x 12 in </t>
  </si>
  <si>
    <t xml:space="preserve">11.5 OD - 20 GA x 12 in </t>
  </si>
  <si>
    <t xml:space="preserve">12.0 OD - 20 GA x 12 in </t>
  </si>
  <si>
    <t xml:space="preserve">12.5 OD - 20 GA x 12 in </t>
  </si>
  <si>
    <t xml:space="preserve">Nr 2 45s PVC  </t>
  </si>
  <si>
    <t xml:space="preserve">Nr 3 45s PVC </t>
  </si>
  <si>
    <t xml:space="preserve">Nr 4 45s PVC </t>
  </si>
  <si>
    <t xml:space="preserve">Nr 5 45s PVC </t>
  </si>
  <si>
    <t xml:space="preserve">Nr 6 45s PVC </t>
  </si>
  <si>
    <t xml:space="preserve">Nr 7 45s PVC </t>
  </si>
  <si>
    <t xml:space="preserve">Nr 8 45s PVC </t>
  </si>
  <si>
    <t xml:space="preserve">Nr 9 45s PVC </t>
  </si>
  <si>
    <t xml:space="preserve">Nr 10 45s PVC </t>
  </si>
  <si>
    <t xml:space="preserve">Nr 11 45s PVC </t>
  </si>
  <si>
    <t xml:space="preserve">Nr 12 45s PVC </t>
  </si>
  <si>
    <t xml:space="preserve">Nr 13 45s PVC </t>
  </si>
  <si>
    <t xml:space="preserve">Nr 14 45s PVC </t>
  </si>
  <si>
    <t xml:space="preserve">Nr 15 45s PVC </t>
  </si>
  <si>
    <t xml:space="preserve">Nr 16 45s PVC </t>
  </si>
  <si>
    <t xml:space="preserve">Nr 17 45s PVC </t>
  </si>
  <si>
    <t xml:space="preserve">Nr 18 45s PVC </t>
  </si>
  <si>
    <t xml:space="preserve">Nr 19 45s PVC </t>
  </si>
  <si>
    <t xml:space="preserve">Nr 20 45s PVC </t>
  </si>
  <si>
    <t xml:space="preserve">Nr 2 90s PVC </t>
  </si>
  <si>
    <t xml:space="preserve">Nr 3 90s PVC </t>
  </si>
  <si>
    <t xml:space="preserve">Nr 4 90s PVC </t>
  </si>
  <si>
    <t xml:space="preserve">Nr 5 90s PVC </t>
  </si>
  <si>
    <t xml:space="preserve">Nr 6 90s PVC </t>
  </si>
  <si>
    <t xml:space="preserve">Nr 7 90s PVC </t>
  </si>
  <si>
    <t xml:space="preserve">Nr 8 90s PVC </t>
  </si>
  <si>
    <t xml:space="preserve">Nr 9 90s PVC </t>
  </si>
  <si>
    <t xml:space="preserve">Nr 10 90s PVC </t>
  </si>
  <si>
    <t xml:space="preserve">Nr 11 90s PVC </t>
  </si>
  <si>
    <t xml:space="preserve">Nr 12 90s PVC </t>
  </si>
  <si>
    <t xml:space="preserve">Nr 13 90s PVC </t>
  </si>
  <si>
    <t xml:space="preserve">Nr 14 90s PVC </t>
  </si>
  <si>
    <t xml:space="preserve">Nr 15 90s PVC </t>
  </si>
  <si>
    <t xml:space="preserve">Nr 16 90s PVC </t>
  </si>
  <si>
    <t xml:space="preserve">Nr 17 90s PVC </t>
  </si>
  <si>
    <t xml:space="preserve">Nr 18 90s PVC </t>
  </si>
  <si>
    <t xml:space="preserve">Nr 19 90s PVC </t>
  </si>
  <si>
    <t xml:space="preserve">Nr 20 90s PVC </t>
  </si>
  <si>
    <t>Enter New Product</t>
  </si>
  <si>
    <t>Duct Wrap Totals</t>
  </si>
  <si>
    <t>Date of Estimate:</t>
  </si>
  <si>
    <t>Product</t>
  </si>
  <si>
    <t>Price Markup</t>
  </si>
  <si>
    <t>Price Markup Rate:</t>
  </si>
  <si>
    <t>My Cost</t>
  </si>
  <si>
    <t>Duct Wrap 2"</t>
  </si>
  <si>
    <t>Duct Wrap 1-1/2"</t>
  </si>
  <si>
    <t>Unit Labor</t>
  </si>
  <si>
    <t>Ideal Tape</t>
  </si>
  <si>
    <t>Knauf/Proto</t>
  </si>
  <si>
    <t>Enter Description</t>
  </si>
  <si>
    <t>Knauf</t>
  </si>
  <si>
    <t>% Markup</t>
  </si>
  <si>
    <t>Markup</t>
  </si>
  <si>
    <t>Base Labor Rate</t>
  </si>
  <si>
    <t>Additional Benefits</t>
  </si>
  <si>
    <t>Other Benefits</t>
  </si>
  <si>
    <t>Corporate Tax</t>
  </si>
  <si>
    <t>Insurance</t>
  </si>
  <si>
    <t>Overhead</t>
  </si>
  <si>
    <t>Total Labor Rate</t>
  </si>
  <si>
    <t>Insulator Labor (per Hour)</t>
  </si>
  <si>
    <t>Overhead (per Month)</t>
  </si>
  <si>
    <t>Annual Sales</t>
  </si>
  <si>
    <t>Non Labor Expenses</t>
  </si>
  <si>
    <t>Clerical Salaries</t>
  </si>
  <si>
    <t>Officer Salaries</t>
  </si>
  <si>
    <t>Overhead Percent</t>
  </si>
  <si>
    <t>ID</t>
  </si>
  <si>
    <t>Unit Subtotal</t>
  </si>
  <si>
    <t>Sales Tax</t>
  </si>
  <si>
    <t>% Sales Tax</t>
  </si>
  <si>
    <t>Description</t>
  </si>
  <si>
    <t>Labor Factor</t>
  </si>
  <si>
    <t>Material Factor</t>
  </si>
  <si>
    <t xml:space="preserve"> 3/4 x 2-1/2</t>
  </si>
  <si>
    <t xml:space="preserve"> 1-1/4 x 2-1/2</t>
  </si>
  <si>
    <t xml:space="preserve"> 2-1/2 x 2-1/2</t>
  </si>
  <si>
    <t xml:space="preserve"> 2 x 2-1/2</t>
  </si>
  <si>
    <t xml:space="preserve"> 3 x 2-1/2</t>
  </si>
  <si>
    <t xml:space="preserve"> 3-1/2 x 2-1/2</t>
  </si>
  <si>
    <t xml:space="preserve"> 4 x 2-1/2</t>
  </si>
  <si>
    <t xml:space="preserve"> 5 x 2-1/2</t>
  </si>
  <si>
    <t xml:space="preserve"> 6 x 2-1/2</t>
  </si>
  <si>
    <t xml:space="preserve"> 10 x 2-1/2</t>
  </si>
  <si>
    <t xml:space="preserve"> 11 x 2-1@</t>
  </si>
  <si>
    <t xml:space="preserve"> 12 x 2-1/2</t>
  </si>
  <si>
    <t xml:space="preserve"> 14 x 2-1/2</t>
  </si>
  <si>
    <t xml:space="preserve"> 15 x 2-1/2</t>
  </si>
  <si>
    <t xml:space="preserve"> 16 x 2-1/2</t>
  </si>
  <si>
    <t>Additional Materials &amp; Equipment</t>
  </si>
  <si>
    <t>Your Financial Analysis</t>
  </si>
  <si>
    <t>Quantity Per Hour</t>
  </si>
  <si>
    <t>Material Factor Calculation Help</t>
  </si>
  <si>
    <t>Copyright 2000-2011 Thomas Insulation Corporation</t>
  </si>
  <si>
    <t>All Rights Reserved</t>
  </si>
  <si>
    <t>Free Estimation Template for Excel</t>
  </si>
  <si>
    <t>a free estimation template for MS Excel from Thomas Insulation Corporation</t>
  </si>
  <si>
    <t>"Do-It-Yourself" Estimation Worksheet</t>
  </si>
  <si>
    <t>Materials Catalog</t>
  </si>
  <si>
    <t>Labor &amp; Overhead</t>
  </si>
  <si>
    <r>
      <t xml:space="preserve">Your Estimate Including Labor </t>
    </r>
    <r>
      <rPr>
        <sz val="11"/>
        <color theme="3"/>
        <rFont val="Calibri"/>
        <family val="2"/>
        <scheme val="minor"/>
      </rPr>
      <t>(Automatic Calculation)</t>
    </r>
  </si>
  <si>
    <r>
      <t xml:space="preserve">Your Estimate Including Labor </t>
    </r>
    <r>
      <rPr>
        <sz val="11"/>
        <color theme="3"/>
        <rFont val="Calibri"/>
        <family val="2"/>
        <scheme val="minor"/>
      </rPr>
      <t>(Manual Calculation for Comparison)</t>
    </r>
  </si>
  <si>
    <t>Optimized for Screen Resolution 2560 x 1440</t>
  </si>
  <si>
    <t>Median Rate</t>
  </si>
  <si>
    <t>Std. Deviation</t>
  </si>
  <si>
    <t>Average Rate</t>
  </si>
  <si>
    <t>11 x 1</t>
  </si>
  <si>
    <t>-</t>
  </si>
  <si>
    <t>Profit (Markup)</t>
  </si>
  <si>
    <t xml:space="preserve"> </t>
  </si>
  <si>
    <t xml:space="preserve">Pipe Covering </t>
  </si>
  <si>
    <t xml:space="preserve">Fitting Covers </t>
  </si>
  <si>
    <t xml:space="preserve">Duct Wrap </t>
  </si>
  <si>
    <t xml:space="preserve">Add'l Materials </t>
  </si>
  <si>
    <t xml:space="preserve">Labor/Materials </t>
  </si>
  <si>
    <t>Profit / Materials &amp; Labor</t>
  </si>
  <si>
    <t>Materials</t>
  </si>
  <si>
    <t>Labor</t>
  </si>
  <si>
    <t xml:space="preserve">Sales Tax </t>
  </si>
  <si>
    <t>Estimate Profitability Analysis (as a % of total Estimate)</t>
  </si>
  <si>
    <t>Material &amp; Labor Analysis (as a % of total Materials)</t>
  </si>
  <si>
    <t>Materials &amp; Labor</t>
  </si>
  <si>
    <t>Estimate</t>
  </si>
  <si>
    <t>Insulation Saddles</t>
  </si>
</sst>
</file>

<file path=xl/styles.xml><?xml version="1.0" encoding="utf-8"?>
<styleSheet xmlns="http://schemas.openxmlformats.org/spreadsheetml/2006/main">
  <numFmts count="10">
    <numFmt numFmtId="7" formatCode="&quot;$&quot;#,##0.00_);\(&quot;$&quot;#,##0.00\)"/>
    <numFmt numFmtId="44" formatCode="_(&quot;$&quot;* #,##0.00_);_(&quot;$&quot;* \(#,##0.00\);_(&quot;$&quot;* &quot;-&quot;??_);_(@_)"/>
    <numFmt numFmtId="164" formatCode="_(&quot;$&quot;* #,##0_);_(&quot;$&quot;* \(#,##0\);_(&quot;$&quot;* &quot;-&quot;??_);_(@_)"/>
    <numFmt numFmtId="165" formatCode="0.0"/>
    <numFmt numFmtId="166" formatCode="0.0000000"/>
    <numFmt numFmtId="167" formatCode="[$-F800]dddd\,\ mmmm\ dd\,\ yyyy"/>
    <numFmt numFmtId="168" formatCode="&quot;$&quot;#,##0"/>
    <numFmt numFmtId="169" formatCode="&quot;$&quot;#,##0.00"/>
    <numFmt numFmtId="170" formatCode="0.0%"/>
    <numFmt numFmtId="171" formatCode="&quot;$&quot;#,##0.0000000_);\(&quot;$&quot;#,##0.0000000\)"/>
  </numFmts>
  <fonts count="30">
    <font>
      <sz val="10"/>
      <name val="Arial"/>
    </font>
    <font>
      <sz val="11"/>
      <color theme="1"/>
      <name val="Calibri"/>
      <family val="2"/>
      <scheme val="minor"/>
    </font>
    <font>
      <sz val="10"/>
      <name val="Arial"/>
    </font>
    <font>
      <sz val="8"/>
      <name val="Arial"/>
    </font>
    <font>
      <u/>
      <sz val="10"/>
      <color indexed="12"/>
      <name val="Arial"/>
    </font>
    <font>
      <i/>
      <sz val="11"/>
      <color rgb="FF7F7F7F"/>
      <name val="Calibri"/>
      <family val="2"/>
      <scheme val="minor"/>
    </font>
    <font>
      <sz val="10"/>
      <name val="Calibri"/>
      <family val="2"/>
      <scheme val="minor"/>
    </font>
    <font>
      <sz val="8"/>
      <name val="Calibri"/>
      <family val="2"/>
      <scheme val="minor"/>
    </font>
    <font>
      <b/>
      <sz val="8"/>
      <name val="Calibri"/>
      <family val="2"/>
      <scheme val="minor"/>
    </font>
    <font>
      <b/>
      <sz val="10"/>
      <name val="Calibri"/>
      <family val="2"/>
      <scheme val="minor"/>
    </font>
    <font>
      <sz val="9"/>
      <name val="Calibri"/>
      <family val="2"/>
      <scheme val="minor"/>
    </font>
    <font>
      <sz val="11"/>
      <name val="Calibri"/>
      <family val="2"/>
      <scheme val="minor"/>
    </font>
    <font>
      <b/>
      <sz val="11"/>
      <name val="Calibri"/>
      <family val="2"/>
      <scheme val="minor"/>
    </font>
    <font>
      <sz val="10"/>
      <color theme="1"/>
      <name val="Calibri"/>
      <family val="2"/>
      <scheme val="minor"/>
    </font>
    <font>
      <sz val="10"/>
      <color theme="0" tint="-0.499984740745262"/>
      <name val="Calibri"/>
      <family val="2"/>
      <scheme val="minor"/>
    </font>
    <font>
      <b/>
      <sz val="11"/>
      <color theme="3"/>
      <name val="Calibri"/>
      <family val="2"/>
      <scheme val="minor"/>
    </font>
    <font>
      <b/>
      <sz val="11"/>
      <color theme="0"/>
      <name val="Calibri"/>
      <family val="2"/>
      <scheme val="minor"/>
    </font>
    <font>
      <sz val="11"/>
      <color theme="0"/>
      <name val="Calibri"/>
      <family val="2"/>
      <scheme val="minor"/>
    </font>
    <font>
      <sz val="22"/>
      <color rgb="FFFFC000"/>
      <name val="Calibri"/>
      <family val="2"/>
      <scheme val="minor"/>
    </font>
    <font>
      <sz val="8"/>
      <color theme="9"/>
      <name val="Calibri"/>
      <family val="2"/>
      <scheme val="minor"/>
    </font>
    <font>
      <sz val="22"/>
      <color theme="4"/>
      <name val="Calibri"/>
      <family val="2"/>
      <scheme val="minor"/>
    </font>
    <font>
      <i/>
      <sz val="10"/>
      <color theme="4" tint="0.39997558519241921"/>
      <name val="Calibri"/>
      <family val="2"/>
      <scheme val="minor"/>
    </font>
    <font>
      <i/>
      <sz val="11"/>
      <color rgb="FF0070C0"/>
      <name val="Calibri"/>
      <family val="2"/>
      <scheme val="minor"/>
    </font>
    <font>
      <b/>
      <sz val="11"/>
      <color rgb="FF0070C0"/>
      <name val="Calibri"/>
      <family val="2"/>
      <scheme val="minor"/>
    </font>
    <font>
      <sz val="11"/>
      <color theme="3"/>
      <name val="Calibri"/>
      <family val="2"/>
      <scheme val="minor"/>
    </font>
    <font>
      <sz val="11"/>
      <color rgb="FF0070C0"/>
      <name val="Calibri"/>
      <family val="2"/>
      <scheme val="minor"/>
    </font>
    <font>
      <sz val="10"/>
      <color rgb="FF0070C0"/>
      <name val="Calibri"/>
      <family val="2"/>
      <scheme val="minor"/>
    </font>
    <font>
      <sz val="12"/>
      <color rgb="FFFFC000"/>
      <name val="Calibri"/>
      <family val="2"/>
      <scheme val="minor"/>
    </font>
    <font>
      <sz val="10"/>
      <color theme="3" tint="0.39997558519241921"/>
      <name val="Calibri"/>
      <family val="2"/>
      <scheme val="minor"/>
    </font>
    <font>
      <i/>
      <sz val="10"/>
      <color rgb="FF7F7F7F"/>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patternFill>
    </fill>
    <fill>
      <patternFill patternType="solid">
        <fgColor theme="6" tint="0.79998168889431442"/>
        <bgColor indexed="65"/>
      </patternFill>
    </fill>
    <fill>
      <patternFill patternType="solid">
        <fgColor theme="6" tint="0.59999389629810485"/>
        <bgColor indexed="65"/>
      </patternFill>
    </fill>
    <fill>
      <patternFill patternType="solid">
        <fgColor theme="0"/>
        <bgColor indexed="64"/>
      </patternFill>
    </fill>
    <fill>
      <patternFill patternType="solid">
        <fgColor theme="6" tint="0.39997558519241921"/>
        <bgColor indexed="64"/>
      </patternFill>
    </fill>
    <fill>
      <patternFill patternType="solid">
        <fgColor theme="7"/>
      </patternFill>
    </fill>
    <fill>
      <patternFill patternType="solid">
        <fgColor theme="8"/>
      </patternFill>
    </fill>
    <fill>
      <patternFill patternType="solid">
        <fgColor theme="4" tint="0.59999389629810485"/>
        <bgColor indexed="64"/>
      </patternFill>
    </fill>
    <fill>
      <patternFill patternType="solid">
        <fgColor rgb="FFFFC000"/>
        <bgColor indexed="64"/>
      </patternFill>
    </fill>
    <fill>
      <patternFill patternType="solid">
        <fgColor theme="6" tint="0.59999389629810485"/>
        <bgColor indexed="64"/>
      </patternFill>
    </fill>
    <fill>
      <patternFill patternType="solid">
        <fgColor theme="6" tint="-0.249977111117893"/>
        <bgColor indexed="64"/>
      </patternFill>
    </fill>
  </fills>
  <borders count="28">
    <border>
      <left/>
      <right/>
      <top/>
      <bottom/>
      <diagonal/>
    </border>
    <border>
      <left/>
      <right/>
      <top/>
      <bottom style="double">
        <color indexed="31"/>
      </bottom>
      <diagonal/>
    </border>
    <border>
      <left style="hair">
        <color indexed="19"/>
      </left>
      <right style="hair">
        <color indexed="19"/>
      </right>
      <top style="hair">
        <color indexed="19"/>
      </top>
      <bottom style="hair">
        <color indexed="19"/>
      </bottom>
      <diagonal/>
    </border>
    <border>
      <left style="hair">
        <color indexed="19"/>
      </left>
      <right/>
      <top style="hair">
        <color indexed="19"/>
      </top>
      <bottom style="hair">
        <color indexed="19"/>
      </bottom>
      <diagonal/>
    </border>
    <border>
      <left/>
      <right/>
      <top style="hair">
        <color indexed="19"/>
      </top>
      <bottom style="hair">
        <color indexed="19"/>
      </bottom>
      <diagonal/>
    </border>
    <border>
      <left/>
      <right style="hair">
        <color indexed="19"/>
      </right>
      <top style="hair">
        <color indexed="19"/>
      </top>
      <bottom style="hair">
        <color indexed="19"/>
      </bottom>
      <diagonal/>
    </border>
    <border>
      <left style="hair">
        <color indexed="19"/>
      </left>
      <right/>
      <top/>
      <bottom style="hair">
        <color indexed="19"/>
      </bottom>
      <diagonal/>
    </border>
    <border>
      <left/>
      <right/>
      <top/>
      <bottom style="hair">
        <color indexed="19"/>
      </bottom>
      <diagonal/>
    </border>
    <border>
      <left style="hair">
        <color indexed="19"/>
      </left>
      <right/>
      <top style="hair">
        <color indexed="19"/>
      </top>
      <bottom/>
      <diagonal/>
    </border>
    <border>
      <left/>
      <right/>
      <top style="hair">
        <color indexed="19"/>
      </top>
      <bottom/>
      <diagonal/>
    </border>
    <border>
      <left/>
      <right/>
      <top style="hair">
        <color indexed="19"/>
      </top>
      <bottom style="double">
        <color indexed="31"/>
      </bottom>
      <diagonal/>
    </border>
    <border>
      <left/>
      <right style="hair">
        <color indexed="19"/>
      </right>
      <top/>
      <bottom/>
      <diagonal/>
    </border>
    <border>
      <left/>
      <right style="hair">
        <color indexed="19"/>
      </right>
      <top/>
      <bottom style="hair">
        <color indexed="19"/>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19"/>
      </left>
      <right style="hair">
        <color indexed="19"/>
      </right>
      <top/>
      <bottom style="hair">
        <color indexed="19"/>
      </bottom>
      <diagonal/>
    </border>
    <border>
      <left style="hair">
        <color indexed="22"/>
      </left>
      <right style="hair">
        <color indexed="22"/>
      </right>
      <top style="hair">
        <color indexed="22"/>
      </top>
      <bottom style="hair">
        <color indexed="22"/>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applyNumberForma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2" fillId="4" borderId="19" applyNumberFormat="0" applyFont="0" applyAlignment="0" applyProtection="0"/>
    <xf numFmtId="0" fontId="17" fillId="9" borderId="0" applyNumberFormat="0" applyBorder="0" applyAlignment="0" applyProtection="0"/>
    <xf numFmtId="0" fontId="17" fillId="10" borderId="0" applyNumberFormat="0" applyBorder="0" applyAlignment="0" applyProtection="0"/>
  </cellStyleXfs>
  <cellXfs count="233">
    <xf numFmtId="0" fontId="0" fillId="0" borderId="0" xfId="0"/>
    <xf numFmtId="0" fontId="6" fillId="2" borderId="0" xfId="0" applyFont="1" applyFill="1" applyBorder="1" applyAlignment="1" applyProtection="1">
      <alignment horizontal="left" vertical="center"/>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Continuous" vertical="center"/>
      <protection hidden="1"/>
    </xf>
    <xf numFmtId="0" fontId="6" fillId="2" borderId="0" xfId="0" applyFont="1" applyFill="1" applyBorder="1" applyAlignment="1" applyProtection="1">
      <alignment horizontal="left" vertical="top"/>
      <protection hidden="1"/>
    </xf>
    <xf numFmtId="0" fontId="6" fillId="2" borderId="0" xfId="0" applyFont="1" applyFill="1" applyBorder="1" applyAlignment="1" applyProtection="1">
      <alignment horizontal="centerContinuous" vertical="top"/>
      <protection hidden="1"/>
    </xf>
    <xf numFmtId="0" fontId="8" fillId="2" borderId="0" xfId="0" applyFont="1" applyFill="1" applyAlignment="1">
      <alignment horizontal="left"/>
    </xf>
    <xf numFmtId="0" fontId="6" fillId="2" borderId="0" xfId="0" applyFont="1" applyFill="1" applyProtection="1">
      <protection hidden="1"/>
    </xf>
    <xf numFmtId="0" fontId="6" fillId="2" borderId="0" xfId="0"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7" fillId="2" borderId="0" xfId="0" applyFont="1" applyFill="1" applyProtection="1">
      <protection locked="0"/>
    </xf>
    <xf numFmtId="0" fontId="8" fillId="2" borderId="0" xfId="0" applyFont="1" applyFill="1"/>
    <xf numFmtId="2" fontId="6" fillId="2" borderId="0" xfId="0" applyNumberFormat="1" applyFont="1" applyFill="1" applyBorder="1" applyAlignment="1" applyProtection="1">
      <alignment horizontal="center"/>
      <protection hidden="1"/>
    </xf>
    <xf numFmtId="0" fontId="7" fillId="2" borderId="0" xfId="0" applyFont="1" applyFill="1"/>
    <xf numFmtId="0" fontId="6" fillId="2" borderId="0" xfId="0" applyFont="1" applyFill="1"/>
    <xf numFmtId="44" fontId="6" fillId="2" borderId="0" xfId="0" applyNumberFormat="1" applyFont="1" applyFill="1" applyBorder="1" applyAlignment="1" applyProtection="1">
      <alignment horizontal="center"/>
      <protection hidden="1"/>
    </xf>
    <xf numFmtId="0" fontId="7" fillId="2" borderId="0" xfId="0" applyFont="1" applyFill="1" applyAlignment="1" applyProtection="1">
      <protection hidden="1"/>
    </xf>
    <xf numFmtId="0" fontId="6" fillId="2" borderId="0" xfId="0" applyFont="1" applyFill="1" applyBorder="1" applyAlignment="1">
      <alignment horizontal="left" vertical="center"/>
    </xf>
    <xf numFmtId="0" fontId="6" fillId="2" borderId="0" xfId="0" applyFont="1" applyFill="1" applyBorder="1" applyAlignment="1">
      <alignment horizontal="centerContinuous" vertical="center"/>
    </xf>
    <xf numFmtId="0" fontId="7" fillId="2" borderId="0" xfId="0" applyFont="1" applyFill="1" applyBorder="1" applyProtection="1">
      <protection hidden="1"/>
    </xf>
    <xf numFmtId="0" fontId="6" fillId="2" borderId="0" xfId="0" applyFont="1" applyFill="1" applyBorder="1" applyProtection="1">
      <protection locked="0"/>
    </xf>
    <xf numFmtId="7" fontId="7" fillId="2" borderId="0" xfId="1" applyNumberFormat="1" applyFont="1" applyFill="1" applyBorder="1" applyAlignment="1">
      <alignment horizontal="center"/>
    </xf>
    <xf numFmtId="2" fontId="7" fillId="2" borderId="0" xfId="0" applyNumberFormat="1" applyFont="1" applyFill="1" applyBorder="1" applyAlignment="1">
      <alignment horizontal="center" vertical="center"/>
    </xf>
    <xf numFmtId="0" fontId="6" fillId="2" borderId="0" xfId="0" applyFont="1" applyFill="1" applyBorder="1" applyAlignment="1">
      <alignment horizontal="left"/>
    </xf>
    <xf numFmtId="7" fontId="7" fillId="2" borderId="0" xfId="1" applyNumberFormat="1" applyFont="1" applyFill="1" applyBorder="1" applyAlignment="1">
      <alignment horizontal="right"/>
    </xf>
    <xf numFmtId="49" fontId="7" fillId="2" borderId="0" xfId="0" applyNumberFormat="1" applyFont="1" applyFill="1" applyBorder="1" applyAlignment="1" applyProtection="1">
      <alignment horizontal="left"/>
      <protection locked="0"/>
    </xf>
    <xf numFmtId="0" fontId="6" fillId="2" borderId="0" xfId="0" applyFont="1" applyFill="1" applyBorder="1"/>
    <xf numFmtId="49" fontId="7" fillId="2" borderId="0" xfId="1" applyNumberFormat="1" applyFont="1" applyFill="1" applyBorder="1" applyAlignment="1" applyProtection="1">
      <alignment horizontal="left"/>
      <protection locked="0"/>
    </xf>
    <xf numFmtId="2" fontId="7" fillId="2" borderId="0" xfId="0" applyNumberFormat="1" applyFont="1" applyFill="1" applyBorder="1" applyAlignment="1">
      <alignment horizontal="center"/>
    </xf>
    <xf numFmtId="0" fontId="7" fillId="2" borderId="0" xfId="2" applyFont="1" applyFill="1" applyAlignment="1" applyProtection="1"/>
    <xf numFmtId="2" fontId="7" fillId="2" borderId="0" xfId="1" applyNumberFormat="1" applyFont="1" applyFill="1" applyBorder="1" applyAlignment="1" applyProtection="1">
      <alignment horizontal="center"/>
      <protection locked="0"/>
    </xf>
    <xf numFmtId="0" fontId="6" fillId="2" borderId="0" xfId="0" applyFont="1" applyFill="1" applyBorder="1" applyAlignment="1" applyProtection="1">
      <alignment horizontal="centerContinuous"/>
      <protection hidden="1"/>
    </xf>
    <xf numFmtId="0" fontId="6" fillId="2" borderId="0" xfId="0" applyFont="1" applyFill="1" applyBorder="1" applyAlignment="1" applyProtection="1">
      <protection hidden="1"/>
    </xf>
    <xf numFmtId="0" fontId="6" fillId="2" borderId="0" xfId="0" applyFont="1" applyFill="1" applyBorder="1" applyAlignment="1" applyProtection="1">
      <alignment vertical="center"/>
      <protection hidden="1"/>
    </xf>
    <xf numFmtId="0" fontId="6" fillId="2" borderId="0" xfId="0" applyFont="1" applyFill="1" applyBorder="1" applyAlignment="1" applyProtection="1">
      <alignment vertical="center" wrapText="1"/>
      <protection hidden="1"/>
    </xf>
    <xf numFmtId="0" fontId="10" fillId="2" borderId="0" xfId="0" applyFont="1" applyFill="1" applyBorder="1" applyProtection="1">
      <protection hidden="1"/>
    </xf>
    <xf numFmtId="0" fontId="9" fillId="2" borderId="0" xfId="0" applyFont="1" applyFill="1" applyBorder="1" applyAlignment="1" applyProtection="1">
      <alignment vertical="center"/>
      <protection hidden="1"/>
    </xf>
    <xf numFmtId="0" fontId="9" fillId="2" borderId="7" xfId="0" applyFont="1" applyFill="1" applyBorder="1" applyAlignment="1" applyProtection="1">
      <alignment vertical="center"/>
      <protection hidden="1"/>
    </xf>
    <xf numFmtId="0" fontId="6" fillId="2" borderId="7" xfId="0" applyFont="1" applyFill="1" applyBorder="1" applyProtection="1">
      <protection hidden="1"/>
    </xf>
    <xf numFmtId="0" fontId="7" fillId="2" borderId="5" xfId="0" applyFont="1" applyFill="1" applyBorder="1" applyAlignment="1" applyProtection="1">
      <alignment horizontal="right"/>
      <protection hidden="1"/>
    </xf>
    <xf numFmtId="0" fontId="7" fillId="2" borderId="0" xfId="0" applyFont="1" applyFill="1" applyBorder="1" applyAlignment="1" applyProtection="1">
      <alignment horizontal="left"/>
      <protection hidden="1"/>
    </xf>
    <xf numFmtId="171" fontId="7" fillId="2" borderId="0" xfId="0" applyNumberFormat="1" applyFont="1" applyFill="1" applyBorder="1" applyAlignment="1" applyProtection="1">
      <protection hidden="1"/>
    </xf>
    <xf numFmtId="171" fontId="7"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right"/>
      <protection hidden="1"/>
    </xf>
    <xf numFmtId="166" fontId="7" fillId="2" borderId="0" xfId="0" applyNumberFormat="1" applyFont="1" applyFill="1" applyBorder="1" applyAlignment="1" applyProtection="1">
      <protection hidden="1"/>
    </xf>
    <xf numFmtId="166" fontId="7" fillId="2" borderId="0" xfId="3" applyNumberFormat="1" applyFont="1" applyFill="1" applyBorder="1" applyAlignment="1" applyProtection="1">
      <alignment horizontal="center"/>
      <protection locked="0" hidden="1"/>
    </xf>
    <xf numFmtId="0" fontId="7" fillId="2" borderId="0" xfId="0" applyFont="1" applyFill="1" applyBorder="1"/>
    <xf numFmtId="0" fontId="7" fillId="2" borderId="0" xfId="0" applyFont="1" applyFill="1" applyBorder="1" applyAlignment="1">
      <alignment wrapText="1"/>
    </xf>
    <xf numFmtId="0" fontId="11" fillId="2" borderId="0" xfId="0" applyFont="1" applyFill="1" applyBorder="1" applyAlignment="1" applyProtection="1">
      <alignment horizontal="left" vertical="top"/>
      <protection hidden="1"/>
    </xf>
    <xf numFmtId="0" fontId="11" fillId="2" borderId="0" xfId="0" applyFont="1" applyFill="1" applyBorder="1" applyAlignment="1" applyProtection="1">
      <alignment horizontal="centerContinuous" vertical="top"/>
      <protection hidden="1"/>
    </xf>
    <xf numFmtId="0" fontId="11" fillId="2" borderId="3"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7" fontId="11" fillId="3" borderId="2" xfId="1" applyNumberFormat="1" applyFont="1" applyFill="1" applyBorder="1" applyAlignment="1" applyProtection="1">
      <alignment horizontal="center"/>
      <protection locked="0" hidden="1"/>
    </xf>
    <xf numFmtId="0" fontId="11" fillId="2" borderId="0" xfId="0" applyFont="1" applyFill="1" applyBorder="1" applyProtection="1">
      <protection hidden="1"/>
    </xf>
    <xf numFmtId="12" fontId="11" fillId="2" borderId="0" xfId="0" applyNumberFormat="1" applyFont="1" applyFill="1" applyBorder="1" applyAlignment="1" applyProtection="1">
      <alignment horizontal="center"/>
      <protection hidden="1"/>
    </xf>
    <xf numFmtId="0" fontId="11" fillId="2" borderId="0" xfId="0" applyFont="1" applyFill="1" applyBorder="1" applyAlignment="1" applyProtection="1">
      <alignment horizontal="center"/>
      <protection hidden="1"/>
    </xf>
    <xf numFmtId="168" fontId="11" fillId="3" borderId="2" xfId="1" applyNumberFormat="1" applyFont="1" applyFill="1" applyBorder="1" applyAlignment="1" applyProtection="1">
      <alignment horizontal="center"/>
      <protection locked="0" hidden="1"/>
    </xf>
    <xf numFmtId="2" fontId="11" fillId="2" borderId="0" xfId="0" applyNumberFormat="1" applyFont="1" applyFill="1" applyBorder="1" applyAlignment="1" applyProtection="1">
      <alignment horizontal="center"/>
      <protection hidden="1"/>
    </xf>
    <xf numFmtId="0" fontId="11" fillId="2" borderId="0" xfId="0" applyFont="1" applyFill="1"/>
    <xf numFmtId="0" fontId="11" fillId="2" borderId="0" xfId="0" applyFont="1" applyFill="1" applyProtection="1">
      <protection hidden="1"/>
    </xf>
    <xf numFmtId="10" fontId="11" fillId="3" borderId="2" xfId="3" applyNumberFormat="1" applyFont="1" applyFill="1" applyBorder="1" applyAlignment="1" applyProtection="1">
      <alignment horizontal="center"/>
      <protection locked="0" hidden="1"/>
    </xf>
    <xf numFmtId="0" fontId="5" fillId="2" borderId="0" xfId="4" applyFill="1" applyBorder="1" applyAlignment="1" applyProtection="1">
      <alignment horizontal="center"/>
      <protection hidden="1"/>
    </xf>
    <xf numFmtId="44" fontId="12" fillId="2" borderId="0" xfId="1" applyNumberFormat="1" applyFont="1" applyFill="1" applyBorder="1" applyAlignment="1" applyProtection="1">
      <alignment horizontal="center"/>
      <protection hidden="1"/>
    </xf>
    <xf numFmtId="0" fontId="5" fillId="2" borderId="0" xfId="4" applyFont="1" applyFill="1" applyBorder="1" applyProtection="1">
      <protection hidden="1"/>
    </xf>
    <xf numFmtId="0" fontId="5" fillId="2" borderId="0" xfId="4" applyFont="1" applyFill="1" applyBorder="1" applyAlignment="1" applyProtection="1">
      <alignment horizontal="center"/>
      <protection hidden="1"/>
    </xf>
    <xf numFmtId="0" fontId="5" fillId="2" borderId="0" xfId="4" applyFont="1" applyFill="1" applyBorder="1" applyAlignment="1" applyProtection="1">
      <alignment horizontal="centerContinuous" vertical="top"/>
      <protection hidden="1"/>
    </xf>
    <xf numFmtId="0" fontId="11"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vertical="center"/>
      <protection hidden="1"/>
    </xf>
    <xf numFmtId="1" fontId="11" fillId="3" borderId="2" xfId="0" applyNumberFormat="1" applyFont="1" applyFill="1" applyBorder="1" applyAlignment="1" applyProtection="1">
      <alignment horizontal="center"/>
      <protection locked="0" hidden="1"/>
    </xf>
    <xf numFmtId="1" fontId="11" fillId="3" borderId="2" xfId="0" applyNumberFormat="1" applyFont="1" applyFill="1" applyBorder="1" applyAlignment="1" applyProtection="1">
      <alignment horizontal="center" vertical="center"/>
      <protection locked="0" hidden="1"/>
    </xf>
    <xf numFmtId="1" fontId="11" fillId="3" borderId="15" xfId="0" applyNumberFormat="1" applyFont="1" applyFill="1" applyBorder="1" applyAlignment="1" applyProtection="1">
      <alignment horizontal="center"/>
      <protection locked="0" hidden="1"/>
    </xf>
    <xf numFmtId="1" fontId="11" fillId="3" borderId="15" xfId="0" applyNumberFormat="1" applyFont="1" applyFill="1" applyBorder="1" applyAlignment="1" applyProtection="1">
      <alignment horizontal="center" vertical="center"/>
      <protection locked="0" hidden="1"/>
    </xf>
    <xf numFmtId="0" fontId="12" fillId="2" borderId="0" xfId="0" applyFont="1" applyFill="1" applyBorder="1" applyProtection="1">
      <protection hidden="1"/>
    </xf>
    <xf numFmtId="0" fontId="11" fillId="2" borderId="9" xfId="0" applyFont="1" applyFill="1" applyBorder="1" applyAlignment="1" applyProtection="1">
      <alignment horizontal="center" vertical="center"/>
      <protection hidden="1"/>
    </xf>
    <xf numFmtId="0" fontId="11" fillId="2" borderId="0" xfId="0" applyFont="1" applyFill="1" applyBorder="1" applyAlignment="1" applyProtection="1">
      <protection hidden="1"/>
    </xf>
    <xf numFmtId="44" fontId="11" fillId="2" borderId="0" xfId="1" applyFont="1" applyFill="1" applyBorder="1" applyAlignment="1" applyProtection="1">
      <alignment horizontal="center"/>
      <protection hidden="1"/>
    </xf>
    <xf numFmtId="0" fontId="12" fillId="2" borderId="0" xfId="0" applyFont="1" applyFill="1" applyBorder="1" applyAlignment="1" applyProtection="1">
      <alignment horizontal="center" vertical="center"/>
      <protection hidden="1"/>
    </xf>
    <xf numFmtId="0" fontId="11" fillId="2" borderId="0" xfId="0" applyNumberFormat="1" applyFont="1" applyFill="1" applyBorder="1" applyAlignment="1" applyProtection="1">
      <alignment horizontal="left" vertical="center"/>
      <protection hidden="1"/>
    </xf>
    <xf numFmtId="0" fontId="11" fillId="2" borderId="0" xfId="0" applyNumberFormat="1" applyFont="1" applyFill="1" applyBorder="1" applyAlignment="1" applyProtection="1">
      <alignment horizontal="left"/>
      <protection hidden="1"/>
    </xf>
    <xf numFmtId="0" fontId="11" fillId="2" borderId="0" xfId="0" applyFont="1" applyFill="1" applyBorder="1" applyAlignment="1" applyProtection="1">
      <alignment horizontal="center" vertical="center"/>
      <protection hidden="1"/>
    </xf>
    <xf numFmtId="10" fontId="11" fillId="3" borderId="3" xfId="3" applyNumberFormat="1" applyFont="1" applyFill="1" applyBorder="1" applyAlignment="1" applyProtection="1">
      <alignment horizontal="center"/>
      <protection locked="0" hidden="1"/>
    </xf>
    <xf numFmtId="10" fontId="11" fillId="2" borderId="4" xfId="3" applyNumberFormat="1" applyFont="1" applyFill="1" applyBorder="1" applyAlignment="1" applyProtection="1">
      <alignment horizontal="center"/>
      <protection locked="0" hidden="1"/>
    </xf>
    <xf numFmtId="9" fontId="12" fillId="2" borderId="0" xfId="3" applyFont="1" applyFill="1" applyBorder="1" applyAlignment="1" applyProtection="1">
      <alignment horizontal="center"/>
      <protection hidden="1"/>
    </xf>
    <xf numFmtId="2" fontId="11" fillId="2" borderId="4" xfId="0" applyNumberFormat="1" applyFont="1" applyFill="1" applyBorder="1" applyAlignment="1" applyProtection="1">
      <alignment horizontal="center"/>
      <protection hidden="1"/>
    </xf>
    <xf numFmtId="0" fontId="11" fillId="2" borderId="0" xfId="0" applyFont="1" applyFill="1" applyBorder="1" applyAlignment="1" applyProtection="1">
      <alignment horizontal="left"/>
      <protection hidden="1"/>
    </xf>
    <xf numFmtId="0" fontId="11" fillId="2" borderId="9" xfId="0" applyNumberFormat="1" applyFont="1" applyFill="1" applyBorder="1" applyAlignment="1" applyProtection="1">
      <alignment horizontal="right" vertical="center"/>
      <protection hidden="1"/>
    </xf>
    <xf numFmtId="0" fontId="11" fillId="2" borderId="9" xfId="0" applyFont="1" applyFill="1" applyBorder="1" applyAlignment="1" applyProtection="1">
      <protection hidden="1"/>
    </xf>
    <xf numFmtId="0" fontId="11" fillId="2" borderId="0" xfId="1" applyNumberFormat="1" applyFont="1" applyFill="1" applyBorder="1" applyAlignment="1" applyProtection="1">
      <alignment horizontal="right"/>
      <protection hidden="1"/>
    </xf>
    <xf numFmtId="0" fontId="11" fillId="2" borderId="0" xfId="0" applyNumberFormat="1" applyFont="1" applyFill="1" applyBorder="1" applyAlignment="1" applyProtection="1">
      <alignment horizontal="right"/>
      <protection hidden="1"/>
    </xf>
    <xf numFmtId="0" fontId="11" fillId="2" borderId="0" xfId="0" applyFont="1" applyFill="1" applyBorder="1" applyAlignment="1" applyProtection="1">
      <alignment vertical="center"/>
      <protection hidden="1"/>
    </xf>
    <xf numFmtId="0" fontId="11" fillId="2" borderId="0" xfId="0" applyNumberFormat="1" applyFont="1" applyFill="1" applyBorder="1" applyAlignment="1" applyProtection="1">
      <alignment horizontal="right" vertical="center"/>
      <protection hidden="1"/>
    </xf>
    <xf numFmtId="164" fontId="11" fillId="2" borderId="0" xfId="1" applyNumberFormat="1" applyFont="1" applyFill="1" applyBorder="1" applyAlignment="1" applyProtection="1">
      <protection hidden="1"/>
    </xf>
    <xf numFmtId="2" fontId="11" fillId="3" borderId="3" xfId="3" applyNumberFormat="1" applyFont="1" applyFill="1" applyBorder="1" applyAlignment="1" applyProtection="1">
      <alignment horizontal="center"/>
      <protection locked="0" hidden="1"/>
    </xf>
    <xf numFmtId="2" fontId="11" fillId="2" borderId="4" xfId="3" applyNumberFormat="1" applyFont="1" applyFill="1" applyBorder="1" applyAlignment="1" applyProtection="1">
      <alignment horizontal="center"/>
      <protection locked="0" hidden="1"/>
    </xf>
    <xf numFmtId="0" fontId="12" fillId="2" borderId="0" xfId="0" applyFont="1" applyFill="1" applyBorder="1" applyAlignment="1" applyProtection="1">
      <protection hidden="1"/>
    </xf>
    <xf numFmtId="0" fontId="12" fillId="2" borderId="0" xfId="0" applyFont="1" applyFill="1" applyBorder="1" applyAlignment="1" applyProtection="1">
      <alignment horizontal="right"/>
      <protection hidden="1"/>
    </xf>
    <xf numFmtId="44" fontId="11" fillId="2" borderId="0" xfId="0" applyNumberFormat="1" applyFont="1" applyFill="1" applyBorder="1" applyAlignment="1" applyProtection="1">
      <alignment horizontal="center"/>
      <protection hidden="1"/>
    </xf>
    <xf numFmtId="0" fontId="11" fillId="2" borderId="0" xfId="0" applyFont="1" applyFill="1" applyBorder="1"/>
    <xf numFmtId="49" fontId="11" fillId="2" borderId="0" xfId="0" applyNumberFormat="1" applyFont="1" applyFill="1" applyBorder="1" applyAlignment="1" applyProtection="1">
      <alignment horizontal="left"/>
      <protection locked="0"/>
    </xf>
    <xf numFmtId="0" fontId="11" fillId="2" borderId="0" xfId="0" applyFont="1" applyFill="1" applyBorder="1" applyAlignment="1" applyProtection="1">
      <alignment horizontal="center"/>
      <protection locked="0"/>
    </xf>
    <xf numFmtId="2" fontId="11" fillId="2" borderId="0" xfId="0" applyNumberFormat="1" applyFont="1" applyFill="1" applyBorder="1" applyAlignment="1" applyProtection="1">
      <alignment horizontal="center"/>
      <protection locked="0"/>
    </xf>
    <xf numFmtId="0" fontId="11" fillId="2" borderId="0" xfId="0" applyFont="1" applyFill="1" applyAlignment="1">
      <alignment horizontal="center"/>
    </xf>
    <xf numFmtId="49" fontId="11" fillId="2" borderId="2" xfId="0" applyNumberFormat="1" applyFont="1" applyFill="1" applyBorder="1" applyAlignment="1" applyProtection="1">
      <alignment horizontal="left"/>
      <protection locked="0"/>
    </xf>
    <xf numFmtId="7" fontId="11" fillId="2" borderId="2" xfId="1" applyNumberFormat="1" applyFont="1" applyFill="1" applyBorder="1" applyAlignment="1" applyProtection="1">
      <alignment horizontal="center"/>
      <protection locked="0"/>
    </xf>
    <xf numFmtId="165" fontId="11" fillId="2" borderId="2" xfId="1" applyNumberFormat="1" applyFont="1" applyFill="1" applyBorder="1" applyAlignment="1" applyProtection="1">
      <alignment horizontal="center"/>
      <protection locked="0"/>
    </xf>
    <xf numFmtId="49" fontId="11" fillId="2" borderId="2" xfId="1" applyNumberFormat="1" applyFont="1" applyFill="1" applyBorder="1" applyAlignment="1" applyProtection="1">
      <alignment horizontal="center"/>
      <protection locked="0"/>
    </xf>
    <xf numFmtId="49" fontId="11" fillId="2" borderId="2" xfId="0" applyNumberFormat="1"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165" fontId="11" fillId="2" borderId="2" xfId="0" applyNumberFormat="1" applyFont="1" applyFill="1" applyBorder="1" applyAlignment="1" applyProtection="1">
      <alignment horizontal="center"/>
      <protection locked="0"/>
    </xf>
    <xf numFmtId="0" fontId="5" fillId="2" borderId="0" xfId="4" applyFill="1" applyAlignment="1">
      <alignment horizontal="center"/>
    </xf>
    <xf numFmtId="7" fontId="5" fillId="2" borderId="2" xfId="4" applyNumberFormat="1" applyFill="1" applyBorder="1" applyAlignment="1" applyProtection="1">
      <alignment horizontal="center"/>
      <protection hidden="1"/>
    </xf>
    <xf numFmtId="2" fontId="5" fillId="2" borderId="0" xfId="4" applyNumberFormat="1" applyFill="1" applyBorder="1" applyAlignment="1">
      <alignment horizontal="center"/>
    </xf>
    <xf numFmtId="169" fontId="5" fillId="2" borderId="2" xfId="4" applyNumberFormat="1" applyFill="1" applyBorder="1" applyAlignment="1">
      <alignment horizontal="center"/>
    </xf>
    <xf numFmtId="169" fontId="1" fillId="5" borderId="3" xfId="5" applyNumberFormat="1" applyBorder="1" applyAlignment="1" applyProtection="1">
      <alignment horizontal="center"/>
      <protection hidden="1"/>
    </xf>
    <xf numFmtId="0" fontId="1" fillId="5" borderId="4" xfId="5" applyBorder="1" applyAlignment="1" applyProtection="1">
      <alignment horizontal="left"/>
      <protection hidden="1"/>
    </xf>
    <xf numFmtId="169" fontId="1" fillId="5" borderId="4" xfId="5" applyNumberFormat="1" applyBorder="1" applyAlignment="1" applyProtection="1">
      <alignment vertical="center"/>
      <protection hidden="1"/>
    </xf>
    <xf numFmtId="169" fontId="1" fillId="5" borderId="4" xfId="5" applyNumberFormat="1" applyBorder="1" applyAlignment="1" applyProtection="1">
      <alignment horizontal="right" vertical="center"/>
      <protection hidden="1"/>
    </xf>
    <xf numFmtId="169" fontId="1" fillId="5" borderId="5" xfId="5" applyNumberFormat="1" applyBorder="1" applyAlignment="1" applyProtection="1">
      <alignment vertical="center"/>
      <protection hidden="1"/>
    </xf>
    <xf numFmtId="169" fontId="1" fillId="5" borderId="5" xfId="5" applyNumberFormat="1" applyBorder="1" applyAlignment="1" applyProtection="1">
      <alignment horizontal="right" vertical="center"/>
      <protection hidden="1"/>
    </xf>
    <xf numFmtId="169" fontId="1" fillId="5" borderId="6" xfId="5" applyNumberFormat="1" applyBorder="1" applyAlignment="1" applyProtection="1">
      <alignment horizontal="center"/>
      <protection hidden="1"/>
    </xf>
    <xf numFmtId="0" fontId="1" fillId="5" borderId="7" xfId="5" applyBorder="1" applyAlignment="1" applyProtection="1">
      <alignment horizontal="left"/>
      <protection hidden="1"/>
    </xf>
    <xf numFmtId="169" fontId="1" fillId="5" borderId="7" xfId="5" applyNumberFormat="1" applyBorder="1" applyAlignment="1" applyProtection="1">
      <alignment horizontal="right" vertical="center"/>
      <protection hidden="1"/>
    </xf>
    <xf numFmtId="7" fontId="1" fillId="5" borderId="13" xfId="5" applyNumberFormat="1" applyBorder="1" applyAlignment="1" applyProtection="1">
      <alignment horizontal="center"/>
      <protection hidden="1"/>
    </xf>
    <xf numFmtId="7" fontId="1" fillId="5" borderId="14" xfId="5" applyNumberFormat="1" applyBorder="1" applyAlignment="1" applyProtection="1">
      <alignment horizontal="center"/>
      <protection hidden="1"/>
    </xf>
    <xf numFmtId="0" fontId="1" fillId="6" borderId="18" xfId="6" applyBorder="1" applyAlignment="1" applyProtection="1">
      <alignment horizontal="center" vertical="center" wrapText="1"/>
      <protection hidden="1"/>
    </xf>
    <xf numFmtId="168" fontId="1" fillId="5" borderId="13" xfId="5" applyNumberFormat="1" applyBorder="1" applyAlignment="1" applyProtection="1">
      <alignment horizontal="center"/>
      <protection hidden="1"/>
    </xf>
    <xf numFmtId="168" fontId="1" fillId="5" borderId="14" xfId="5" applyNumberFormat="1" applyBorder="1" applyAlignment="1" applyProtection="1">
      <alignment horizontal="center"/>
      <protection hidden="1"/>
    </xf>
    <xf numFmtId="10" fontId="1" fillId="5" borderId="16" xfId="5" applyNumberFormat="1" applyBorder="1" applyAlignment="1" applyProtection="1">
      <alignment horizontal="center"/>
      <protection hidden="1"/>
    </xf>
    <xf numFmtId="0" fontId="1" fillId="6" borderId="1" xfId="6" applyBorder="1" applyAlignment="1" applyProtection="1">
      <alignment horizontal="right"/>
      <protection hidden="1"/>
    </xf>
    <xf numFmtId="169" fontId="1" fillId="6" borderId="1" xfId="6" applyNumberFormat="1" applyBorder="1" applyProtection="1">
      <protection hidden="1"/>
    </xf>
    <xf numFmtId="0" fontId="1" fillId="6" borderId="1" xfId="6" applyBorder="1" applyProtection="1">
      <protection hidden="1"/>
    </xf>
    <xf numFmtId="169" fontId="1" fillId="6" borderId="1" xfId="6" applyNumberFormat="1" applyBorder="1" applyAlignment="1" applyProtection="1">
      <protection hidden="1"/>
    </xf>
    <xf numFmtId="169" fontId="1" fillId="6" borderId="10" xfId="6" applyNumberFormat="1" applyBorder="1" applyAlignment="1" applyProtection="1">
      <alignment horizontal="right" vertical="center"/>
      <protection hidden="1"/>
    </xf>
    <xf numFmtId="169" fontId="1" fillId="6" borderId="10" xfId="6" applyNumberFormat="1" applyBorder="1" applyAlignment="1" applyProtection="1">
      <protection hidden="1"/>
    </xf>
    <xf numFmtId="169" fontId="1" fillId="6" borderId="1" xfId="6" applyNumberFormat="1" applyBorder="1" applyAlignment="1" applyProtection="1">
      <alignment horizontal="right"/>
      <protection hidden="1"/>
    </xf>
    <xf numFmtId="0" fontId="7" fillId="8" borderId="3"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left" vertical="center" wrapText="1"/>
      <protection hidden="1"/>
    </xf>
    <xf numFmtId="0" fontId="7" fillId="8" borderId="4" xfId="0" applyFont="1" applyFill="1" applyBorder="1" applyAlignment="1" applyProtection="1">
      <alignment horizontal="right" vertical="center" wrapText="1"/>
      <protection hidden="1"/>
    </xf>
    <xf numFmtId="0" fontId="7" fillId="8" borderId="5" xfId="0" applyFont="1" applyFill="1" applyBorder="1" applyAlignment="1" applyProtection="1">
      <alignment horizontal="right" vertical="center" wrapText="1"/>
      <protection hidden="1"/>
    </xf>
    <xf numFmtId="0" fontId="7" fillId="8" borderId="8" xfId="0" applyFont="1" applyFill="1" applyBorder="1" applyAlignment="1" applyProtection="1">
      <alignment horizontal="center" vertical="center" wrapText="1"/>
      <protection hidden="1"/>
    </xf>
    <xf numFmtId="0" fontId="7" fillId="8" borderId="9" xfId="0" applyFont="1" applyFill="1" applyBorder="1" applyAlignment="1" applyProtection="1">
      <alignment horizontal="left" vertical="center" wrapText="1"/>
      <protection hidden="1"/>
    </xf>
    <xf numFmtId="0" fontId="7" fillId="8" borderId="9" xfId="0" applyFont="1" applyFill="1" applyBorder="1" applyAlignment="1" applyProtection="1">
      <alignment horizontal="center" vertical="center" wrapText="1"/>
      <protection hidden="1"/>
    </xf>
    <xf numFmtId="165" fontId="6" fillId="0" borderId="21" xfId="0" applyNumberFormat="1" applyFont="1" applyFill="1" applyBorder="1" applyAlignment="1" applyProtection="1">
      <alignment horizontal="center"/>
      <protection locked="0"/>
    </xf>
    <xf numFmtId="2" fontId="6" fillId="0" borderId="22" xfId="1" applyNumberFormat="1" applyFont="1" applyFill="1" applyBorder="1" applyAlignment="1" applyProtection="1">
      <alignment horizontal="center"/>
      <protection locked="0"/>
    </xf>
    <xf numFmtId="165" fontId="6" fillId="0" borderId="23" xfId="0" applyNumberFormat="1" applyFont="1" applyFill="1" applyBorder="1" applyAlignment="1" applyProtection="1">
      <alignment horizontal="center"/>
      <protection locked="0"/>
    </xf>
    <xf numFmtId="2" fontId="6" fillId="0" borderId="24" xfId="1" applyNumberFormat="1" applyFont="1" applyFill="1" applyBorder="1" applyAlignment="1" applyProtection="1">
      <alignment horizontal="center"/>
      <protection locked="0"/>
    </xf>
    <xf numFmtId="165" fontId="6" fillId="0" borderId="25" xfId="0" applyNumberFormat="1" applyFont="1" applyFill="1" applyBorder="1" applyAlignment="1" applyProtection="1">
      <alignment horizontal="center"/>
      <protection locked="0"/>
    </xf>
    <xf numFmtId="2" fontId="6" fillId="0" borderId="26" xfId="1" applyNumberFormat="1" applyFont="1" applyFill="1" applyBorder="1" applyAlignment="1" applyProtection="1">
      <alignment horizontal="center"/>
      <protection locked="0"/>
    </xf>
    <xf numFmtId="0" fontId="5" fillId="7" borderId="0" xfId="4" applyFill="1"/>
    <xf numFmtId="7" fontId="5" fillId="2" borderId="9" xfId="4" applyNumberFormat="1" applyFill="1" applyBorder="1" applyAlignment="1" applyProtection="1">
      <alignment vertical="center"/>
      <protection hidden="1"/>
    </xf>
    <xf numFmtId="7" fontId="5" fillId="2" borderId="0" xfId="4" applyNumberFormat="1" applyFill="1" applyBorder="1" applyAlignment="1" applyProtection="1">
      <protection hidden="1"/>
    </xf>
    <xf numFmtId="7" fontId="5" fillId="2" borderId="7" xfId="4" applyNumberFormat="1" applyFill="1" applyBorder="1" applyAlignment="1" applyProtection="1">
      <protection hidden="1"/>
    </xf>
    <xf numFmtId="7" fontId="5" fillId="2" borderId="0" xfId="4" applyNumberFormat="1" applyFill="1" applyBorder="1" applyAlignment="1" applyProtection="1">
      <alignment vertical="center"/>
      <protection hidden="1"/>
    </xf>
    <xf numFmtId="7" fontId="5" fillId="2" borderId="11" xfId="4" applyNumberFormat="1" applyFill="1" applyBorder="1" applyAlignment="1" applyProtection="1">
      <protection hidden="1"/>
    </xf>
    <xf numFmtId="7" fontId="5" fillId="2" borderId="12" xfId="4" applyNumberFormat="1" applyFill="1" applyBorder="1" applyAlignment="1" applyProtection="1">
      <protection hidden="1"/>
    </xf>
    <xf numFmtId="7" fontId="5" fillId="2" borderId="4" xfId="4" applyNumberFormat="1" applyFill="1" applyBorder="1" applyAlignment="1" applyProtection="1">
      <protection hidden="1"/>
    </xf>
    <xf numFmtId="2" fontId="5" fillId="2" borderId="3" xfId="4" applyNumberFormat="1" applyFill="1" applyBorder="1" applyAlignment="1" applyProtection="1">
      <alignment horizontal="center"/>
      <protection hidden="1"/>
    </xf>
    <xf numFmtId="0" fontId="13" fillId="8" borderId="20" xfId="5" applyFont="1" applyFill="1" applyBorder="1" applyAlignment="1">
      <alignment horizontal="center" vertical="center"/>
    </xf>
    <xf numFmtId="0" fontId="11" fillId="2" borderId="0" xfId="1" applyNumberFormat="1" applyFont="1" applyFill="1" applyBorder="1" applyAlignment="1" applyProtection="1">
      <alignment horizontal="left"/>
      <protection hidden="1"/>
    </xf>
    <xf numFmtId="7" fontId="7" fillId="2" borderId="0" xfId="1" applyNumberFormat="1" applyFont="1" applyFill="1" applyBorder="1" applyAlignment="1">
      <alignment horizontal="right" vertical="center"/>
    </xf>
    <xf numFmtId="0" fontId="6" fillId="2" borderId="0" xfId="0" applyFont="1" applyFill="1" applyBorder="1" applyAlignment="1" applyProtection="1">
      <alignment horizontal="right"/>
      <protection hidden="1"/>
    </xf>
    <xf numFmtId="0" fontId="6" fillId="2" borderId="0" xfId="0" applyFont="1" applyFill="1" applyBorder="1" applyAlignment="1" applyProtection="1">
      <alignment horizontal="right" vertical="center"/>
      <protection hidden="1"/>
    </xf>
    <xf numFmtId="0" fontId="14" fillId="2" borderId="0" xfId="0" applyFont="1" applyFill="1" applyBorder="1" applyAlignment="1">
      <alignment vertical="center"/>
    </xf>
    <xf numFmtId="0" fontId="6" fillId="2" borderId="0" xfId="0" applyFont="1" applyFill="1" applyBorder="1" applyAlignment="1">
      <alignment vertical="center"/>
    </xf>
    <xf numFmtId="0" fontId="19" fillId="2" borderId="0" xfId="0" applyFont="1" applyFill="1" applyBorder="1" applyAlignment="1" applyProtection="1">
      <alignment horizontal="right" vertical="top"/>
      <protection hidden="1"/>
    </xf>
    <xf numFmtId="0" fontId="20" fillId="2" borderId="0" xfId="0" applyFont="1" applyFill="1" applyBorder="1" applyAlignment="1" applyProtection="1">
      <alignment horizontal="right"/>
      <protection hidden="1"/>
    </xf>
    <xf numFmtId="0" fontId="17" fillId="0" borderId="18" xfId="9" applyFill="1" applyBorder="1" applyAlignment="1" applyProtection="1">
      <alignment horizontal="center" vertical="center" wrapText="1"/>
      <protection hidden="1"/>
    </xf>
    <xf numFmtId="7" fontId="17" fillId="0" borderId="14" xfId="9" applyNumberFormat="1" applyFill="1" applyBorder="1" applyAlignment="1" applyProtection="1">
      <alignment horizontal="center"/>
      <protection hidden="1"/>
    </xf>
    <xf numFmtId="0" fontId="18" fillId="2" borderId="0" xfId="0" applyFont="1" applyFill="1" applyBorder="1" applyProtection="1">
      <protection hidden="1"/>
    </xf>
    <xf numFmtId="9" fontId="16" fillId="11" borderId="19" xfId="7" applyNumberFormat="1" applyFont="1" applyFill="1" applyAlignment="1" applyProtection="1">
      <alignment horizontal="center"/>
      <protection locked="0"/>
    </xf>
    <xf numFmtId="0" fontId="21" fillId="7" borderId="0" xfId="4" applyFont="1" applyFill="1" applyAlignment="1">
      <alignment horizontal="right" vertical="center"/>
    </xf>
    <xf numFmtId="0" fontId="7" fillId="13" borderId="3" xfId="0" applyFont="1" applyFill="1" applyBorder="1" applyAlignment="1" applyProtection="1">
      <alignment horizontal="center" vertical="center" wrapText="1"/>
      <protection hidden="1"/>
    </xf>
    <xf numFmtId="0" fontId="7" fillId="13" borderId="4" xfId="0" applyFont="1" applyFill="1" applyBorder="1" applyAlignment="1" applyProtection="1">
      <alignment horizontal="left" vertical="center" wrapText="1"/>
      <protection hidden="1"/>
    </xf>
    <xf numFmtId="0" fontId="7" fillId="13" borderId="4" xfId="0" applyFont="1" applyFill="1" applyBorder="1" applyAlignment="1" applyProtection="1">
      <alignment horizontal="right" vertical="center" wrapText="1"/>
      <protection hidden="1"/>
    </xf>
    <xf numFmtId="0" fontId="7" fillId="13" borderId="5" xfId="0" applyFont="1" applyFill="1" applyBorder="1" applyAlignment="1" applyProtection="1">
      <alignment horizontal="right" vertical="center" wrapText="1"/>
      <protection hidden="1"/>
    </xf>
    <xf numFmtId="0" fontId="18" fillId="2" borderId="0" xfId="0" applyFont="1" applyFill="1" applyBorder="1" applyAlignment="1" applyProtection="1">
      <alignment horizontal="left"/>
      <protection hidden="1"/>
    </xf>
    <xf numFmtId="0" fontId="7" fillId="12" borderId="2" xfId="0" applyFont="1" applyFill="1" applyBorder="1" applyAlignment="1" applyProtection="1">
      <alignment horizontal="center" vertical="center" wrapText="1"/>
      <protection hidden="1"/>
    </xf>
    <xf numFmtId="0" fontId="15" fillId="2" borderId="0" xfId="0" applyFont="1" applyFill="1" applyBorder="1" applyAlignment="1" applyProtection="1">
      <alignment vertical="center"/>
      <protection hidden="1"/>
    </xf>
    <xf numFmtId="0" fontId="11" fillId="13" borderId="1" xfId="0" applyFont="1" applyFill="1" applyBorder="1" applyProtection="1">
      <protection hidden="1"/>
    </xf>
    <xf numFmtId="1" fontId="11" fillId="13" borderId="1" xfId="0" applyNumberFormat="1" applyFont="1" applyFill="1" applyBorder="1" applyProtection="1">
      <protection hidden="1"/>
    </xf>
    <xf numFmtId="0" fontId="22" fillId="2" borderId="0" xfId="4" applyFont="1" applyFill="1" applyBorder="1" applyAlignment="1" applyProtection="1">
      <protection hidden="1"/>
    </xf>
    <xf numFmtId="0" fontId="15" fillId="2" borderId="7" xfId="0" applyFont="1" applyFill="1" applyBorder="1" applyAlignment="1" applyProtection="1">
      <alignment vertical="center"/>
      <protection hidden="1"/>
    </xf>
    <xf numFmtId="0" fontId="23" fillId="2" borderId="0" xfId="0" applyFont="1" applyFill="1" applyBorder="1" applyAlignment="1" applyProtection="1">
      <alignment horizontal="right"/>
      <protection hidden="1"/>
    </xf>
    <xf numFmtId="0" fontId="25" fillId="2" borderId="0" xfId="0" applyFont="1" applyFill="1" applyBorder="1" applyAlignment="1" applyProtection="1">
      <alignment horizontal="left"/>
      <protection hidden="1"/>
    </xf>
    <xf numFmtId="0" fontId="25" fillId="2" borderId="0" xfId="0" applyFont="1" applyFill="1" applyBorder="1" applyAlignment="1" applyProtection="1">
      <protection hidden="1"/>
    </xf>
    <xf numFmtId="0" fontId="26" fillId="2" borderId="0" xfId="0" applyFont="1" applyFill="1" applyBorder="1" applyProtection="1">
      <protection hidden="1"/>
    </xf>
    <xf numFmtId="0" fontId="6" fillId="2" borderId="0" xfId="0" applyFont="1" applyFill="1" applyAlignment="1" applyProtection="1">
      <alignment horizontal="right"/>
      <protection hidden="1"/>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7" fontId="13" fillId="7" borderId="0" xfId="5" applyNumberFormat="1" applyFont="1" applyFill="1" applyBorder="1" applyAlignment="1">
      <alignment horizontal="center" vertical="center"/>
    </xf>
    <xf numFmtId="0" fontId="27" fillId="7" borderId="0" xfId="0" applyFont="1" applyFill="1" applyBorder="1" applyAlignment="1">
      <alignment horizontal="right" vertical="center"/>
    </xf>
    <xf numFmtId="7" fontId="13" fillId="14" borderId="27" xfId="5" applyNumberFormat="1" applyFont="1" applyFill="1" applyBorder="1" applyAlignment="1">
      <alignment horizontal="center" vertical="center"/>
    </xf>
    <xf numFmtId="2" fontId="1" fillId="14" borderId="27" xfId="5" applyNumberFormat="1" applyFill="1" applyBorder="1" applyAlignment="1" applyProtection="1">
      <alignment horizontal="center" vertical="center"/>
      <protection hidden="1"/>
    </xf>
    <xf numFmtId="165" fontId="6" fillId="13" borderId="27" xfId="0" applyNumberFormat="1" applyFont="1" applyFill="1" applyBorder="1" applyAlignment="1" applyProtection="1">
      <alignment horizontal="center"/>
      <protection locked="0"/>
    </xf>
    <xf numFmtId="2" fontId="6" fillId="13" borderId="27" xfId="1" applyNumberFormat="1" applyFont="1" applyFill="1" applyBorder="1" applyAlignment="1" applyProtection="1">
      <alignment horizontal="center"/>
      <protection locked="0"/>
    </xf>
    <xf numFmtId="7" fontId="13" fillId="13" borderId="27" xfId="5" applyNumberFormat="1" applyFont="1" applyFill="1" applyBorder="1" applyAlignment="1">
      <alignment horizontal="center" vertical="center"/>
    </xf>
    <xf numFmtId="2" fontId="1" fillId="13" borderId="27" xfId="5" applyNumberFormat="1" applyFill="1" applyBorder="1" applyAlignment="1" applyProtection="1">
      <alignment horizontal="center" vertical="center"/>
      <protection hidden="1"/>
    </xf>
    <xf numFmtId="1" fontId="5" fillId="2" borderId="2" xfId="4" applyNumberFormat="1" applyFill="1" applyBorder="1" applyAlignment="1" applyProtection="1">
      <alignment horizontal="center"/>
    </xf>
    <xf numFmtId="0" fontId="6" fillId="13" borderId="2" xfId="8" applyFont="1" applyFill="1" applyBorder="1" applyAlignment="1" applyProtection="1">
      <alignment horizontal="center" vertical="center" wrapText="1"/>
    </xf>
    <xf numFmtId="49" fontId="6" fillId="13" borderId="2" xfId="8" applyNumberFormat="1" applyFont="1" applyFill="1" applyBorder="1" applyAlignment="1" applyProtection="1">
      <alignment horizontal="center" vertical="center" wrapText="1"/>
    </xf>
    <xf numFmtId="0" fontId="6" fillId="13" borderId="2" xfId="8" applyFont="1" applyFill="1" applyBorder="1" applyAlignment="1" applyProtection="1">
      <alignment horizontal="center" vertical="center" wrapText="1"/>
      <protection hidden="1"/>
    </xf>
    <xf numFmtId="0" fontId="6" fillId="13" borderId="2" xfId="8" applyNumberFormat="1" applyFont="1" applyFill="1" applyBorder="1" applyAlignment="1" applyProtection="1">
      <alignment horizontal="center" vertical="center" wrapText="1"/>
    </xf>
    <xf numFmtId="0" fontId="18" fillId="2" borderId="0" xfId="0" applyFont="1" applyFill="1" applyBorder="1" applyProtection="1"/>
    <xf numFmtId="49" fontId="11" fillId="2" borderId="0" xfId="0" applyNumberFormat="1" applyFont="1" applyFill="1" applyBorder="1" applyAlignment="1" applyProtection="1">
      <alignment horizontal="left"/>
    </xf>
    <xf numFmtId="0" fontId="11" fillId="2" borderId="0" xfId="0" applyFont="1" applyFill="1" applyBorder="1" applyAlignment="1" applyProtection="1">
      <alignment horizontal="center"/>
    </xf>
    <xf numFmtId="2" fontId="11" fillId="2" borderId="0" xfId="0" applyNumberFormat="1" applyFont="1" applyFill="1" applyBorder="1" applyAlignment="1" applyProtection="1">
      <alignment horizontal="center"/>
    </xf>
    <xf numFmtId="2" fontId="5" fillId="2" borderId="0" xfId="4" applyNumberFormat="1" applyFill="1" applyBorder="1" applyAlignment="1" applyProtection="1">
      <alignment horizontal="center"/>
    </xf>
    <xf numFmtId="0" fontId="11" fillId="2" borderId="0" xfId="0" applyFont="1" applyFill="1" applyBorder="1" applyProtection="1"/>
    <xf numFmtId="0" fontId="28" fillId="2" borderId="0" xfId="0" applyFont="1" applyFill="1" applyAlignment="1" applyProtection="1">
      <alignment horizontal="left"/>
      <protection hidden="1"/>
    </xf>
    <xf numFmtId="0" fontId="28" fillId="2" borderId="0" xfId="0" applyFont="1" applyFill="1" applyBorder="1" applyProtection="1">
      <protection hidden="1"/>
    </xf>
    <xf numFmtId="0" fontId="28" fillId="2" borderId="0" xfId="0" applyFont="1" applyFill="1" applyBorder="1" applyAlignment="1">
      <alignment horizontal="left" vertical="center"/>
    </xf>
    <xf numFmtId="0" fontId="5" fillId="2" borderId="0" xfId="4" applyFill="1" applyBorder="1" applyProtection="1">
      <protection hidden="1"/>
    </xf>
    <xf numFmtId="1" fontId="6" fillId="2" borderId="0" xfId="0" applyNumberFormat="1" applyFont="1" applyFill="1" applyBorder="1" applyAlignment="1" applyProtection="1">
      <protection hidden="1"/>
    </xf>
    <xf numFmtId="2" fontId="6" fillId="2" borderId="0" xfId="0" applyNumberFormat="1" applyFont="1" applyFill="1" applyBorder="1" applyAlignment="1" applyProtection="1">
      <protection hidden="1"/>
    </xf>
    <xf numFmtId="10" fontId="6" fillId="2" borderId="0" xfId="0" applyNumberFormat="1" applyFont="1" applyFill="1" applyBorder="1" applyAlignment="1" applyProtection="1">
      <protection hidden="1"/>
    </xf>
    <xf numFmtId="0" fontId="7" fillId="2" borderId="0" xfId="0" applyFont="1" applyFill="1" applyBorder="1" applyAlignment="1" applyProtection="1">
      <alignment vertical="top"/>
      <protection hidden="1"/>
    </xf>
    <xf numFmtId="7" fontId="29" fillId="2" borderId="0" xfId="4" applyNumberFormat="1" applyFont="1" applyFill="1" applyBorder="1" applyProtection="1">
      <protection hidden="1"/>
    </xf>
    <xf numFmtId="170" fontId="9" fillId="2" borderId="0" xfId="3" applyNumberFormat="1" applyFont="1" applyFill="1" applyBorder="1" applyAlignment="1" applyProtection="1">
      <alignment horizontal="center"/>
      <protection hidden="1"/>
    </xf>
    <xf numFmtId="0" fontId="29" fillId="2" borderId="0" xfId="4" applyFont="1" applyFill="1" applyBorder="1" applyAlignment="1" applyProtection="1">
      <alignment horizontal="center"/>
      <protection hidden="1"/>
    </xf>
    <xf numFmtId="7" fontId="29" fillId="2" borderId="0" xfId="4" applyNumberFormat="1" applyFont="1" applyFill="1" applyBorder="1" applyAlignment="1" applyProtection="1">
      <protection hidden="1"/>
    </xf>
    <xf numFmtId="170" fontId="9" fillId="2" borderId="0" xfId="3" applyNumberFormat="1" applyFont="1" applyFill="1" applyBorder="1" applyAlignment="1" applyProtection="1">
      <alignment horizontal="center" vertical="center"/>
      <protection hidden="1"/>
    </xf>
    <xf numFmtId="7" fontId="29" fillId="2" borderId="0" xfId="4" applyNumberFormat="1" applyFont="1" applyFill="1" applyBorder="1" applyAlignment="1" applyProtection="1">
      <alignment horizontal="center"/>
      <protection hidden="1"/>
    </xf>
    <xf numFmtId="7" fontId="7" fillId="2" borderId="0" xfId="1" applyNumberFormat="1" applyFont="1" applyFill="1" applyBorder="1" applyAlignment="1">
      <alignment horizontal="right" vertical="center"/>
    </xf>
    <xf numFmtId="0" fontId="7" fillId="2" borderId="0" xfId="2" applyFont="1" applyFill="1" applyAlignment="1" applyProtection="1">
      <alignment horizontal="left"/>
      <protection locked="0"/>
    </xf>
    <xf numFmtId="167" fontId="11" fillId="2" borderId="17" xfId="0" applyNumberFormat="1" applyFont="1" applyFill="1" applyBorder="1" applyAlignment="1" applyProtection="1">
      <alignment horizontal="left"/>
      <protection locked="0" hidden="1"/>
    </xf>
    <xf numFmtId="49" fontId="11" fillId="2" borderId="17" xfId="0" applyNumberFormat="1" applyFont="1" applyFill="1" applyBorder="1" applyAlignment="1" applyProtection="1">
      <alignment horizontal="left"/>
      <protection locked="0" hidden="1"/>
    </xf>
    <xf numFmtId="0" fontId="11" fillId="2" borderId="9" xfId="0" applyFont="1" applyFill="1" applyBorder="1" applyAlignment="1" applyProtection="1">
      <alignment horizontal="right" vertical="center"/>
      <protection hidden="1"/>
    </xf>
    <xf numFmtId="44" fontId="11" fillId="2" borderId="0" xfId="1" applyFont="1" applyFill="1" applyBorder="1" applyAlignment="1" applyProtection="1">
      <alignment horizontal="right"/>
      <protection hidden="1"/>
    </xf>
    <xf numFmtId="164" fontId="11" fillId="2" borderId="0" xfId="1" applyNumberFormat="1" applyFont="1" applyFill="1" applyBorder="1" applyAlignment="1" applyProtection="1">
      <alignment horizontal="right"/>
      <protection hidden="1"/>
    </xf>
    <xf numFmtId="0" fontId="11" fillId="2" borderId="0" xfId="0" applyFont="1" applyFill="1" applyBorder="1" applyAlignment="1" applyProtection="1">
      <alignment horizontal="right" vertical="center"/>
      <protection hidden="1"/>
    </xf>
    <xf numFmtId="0" fontId="11" fillId="2" borderId="0" xfId="0" applyFont="1" applyFill="1" applyBorder="1" applyAlignment="1" applyProtection="1">
      <alignment horizontal="right"/>
      <protection hidden="1"/>
    </xf>
    <xf numFmtId="0" fontId="23" fillId="2" borderId="0" xfId="0" applyFont="1" applyFill="1" applyBorder="1" applyAlignment="1" applyProtection="1">
      <alignment horizontal="right"/>
      <protection hidden="1"/>
    </xf>
  </cellXfs>
  <cellStyles count="10">
    <cellStyle name="20% - Accent3" xfId="5" builtinId="38"/>
    <cellStyle name="40% - Accent3" xfId="6" builtinId="39"/>
    <cellStyle name="Accent4" xfId="8" builtinId="41"/>
    <cellStyle name="Accent5" xfId="9" builtinId="45"/>
    <cellStyle name="Currency" xfId="1" builtinId="4"/>
    <cellStyle name="Explanatory Text" xfId="4" builtinId="53"/>
    <cellStyle name="Hyperlink" xfId="2" builtinId="8"/>
    <cellStyle name="Normal" xfId="0" builtinId="0"/>
    <cellStyle name="Note" xfId="7" builtinId="1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4"/>
  <c:chart>
    <c:title>
      <c:layout/>
    </c:title>
    <c:plotArea>
      <c:layout/>
      <c:bubbleChart>
        <c:varyColors val="1"/>
        <c:ser>
          <c:idx val="0"/>
          <c:order val="0"/>
          <c:tx>
            <c:strRef>
              <c:f>'Labor &amp; Overhead Input'!$B$1</c:f>
              <c:strCache>
                <c:ptCount val="1"/>
                <c:pt idx="0">
                  <c:v>Labor &amp; Overhead</c:v>
                </c:pt>
              </c:strCache>
            </c:strRef>
          </c:tx>
          <c:xVal>
            <c:strRef>
              <c:f>'Labor &amp; Overhead Input'!$E$4:$H$4</c:f>
              <c:strCache>
                <c:ptCount val="4"/>
                <c:pt idx="0">
                  <c:v>Corporate Tax</c:v>
                </c:pt>
                <c:pt idx="1">
                  <c:v>Insurance</c:v>
                </c:pt>
                <c:pt idx="2">
                  <c:v>Overhead</c:v>
                </c:pt>
                <c:pt idx="3">
                  <c:v>Total Labor Rate</c:v>
                </c:pt>
              </c:strCache>
            </c:strRef>
          </c:xVal>
          <c:yVal>
            <c:numRef>
              <c:f>'Labor &amp; Overhead Input'!$E$5:$H$5</c:f>
              <c:numCache>
                <c:formatCode>"$"#,##0.00_);\("$"#,##0.00\)</c:formatCode>
                <c:ptCount val="4"/>
                <c:pt idx="0">
                  <c:v>1.7999999999999998</c:v>
                </c:pt>
                <c:pt idx="1">
                  <c:v>1.9500000000000002</c:v>
                </c:pt>
                <c:pt idx="2">
                  <c:v>3.42</c:v>
                </c:pt>
                <c:pt idx="3">
                  <c:v>29.17</c:v>
                </c:pt>
              </c:numCache>
            </c:numRef>
          </c:yVal>
          <c:bubbleSize>
            <c:numLit>
              <c:formatCode>General</c:formatCode>
              <c:ptCount val="4"/>
              <c:pt idx="0">
                <c:v>1</c:v>
              </c:pt>
              <c:pt idx="1">
                <c:v>2</c:v>
              </c:pt>
              <c:pt idx="2">
                <c:v>3</c:v>
              </c:pt>
              <c:pt idx="3">
                <c:v>4</c:v>
              </c:pt>
            </c:numLit>
          </c:bubbleSize>
          <c:bubble3D val="1"/>
        </c:ser>
        <c:bubbleScale val="100"/>
        <c:axId val="93176192"/>
        <c:axId val="93177728"/>
      </c:bubbleChart>
      <c:valAx>
        <c:axId val="93176192"/>
        <c:scaling>
          <c:orientation val="minMax"/>
        </c:scaling>
        <c:axPos val="b"/>
        <c:numFmt formatCode="&quot;$&quot;#,##0.00_);\(&quot;$&quot;#,##0.00\)" sourceLinked="1"/>
        <c:majorTickMark val="none"/>
        <c:tickLblPos val="nextTo"/>
        <c:crossAx val="93177728"/>
        <c:crosses val="autoZero"/>
        <c:crossBetween val="midCat"/>
      </c:valAx>
      <c:valAx>
        <c:axId val="93177728"/>
        <c:scaling>
          <c:orientation val="minMax"/>
        </c:scaling>
        <c:axPos val="l"/>
        <c:majorGridlines/>
        <c:numFmt formatCode="&quot;$&quot;#,##0.00_);\(&quot;$&quot;#,##0.00\)" sourceLinked="1"/>
        <c:majorTickMark val="none"/>
        <c:tickLblPos val="nextTo"/>
        <c:crossAx val="93176192"/>
        <c:crosses val="autoZero"/>
        <c:crossBetween val="midCat"/>
      </c:valAx>
    </c:plotArea>
    <c:legend>
      <c:legendPos val="r"/>
      <c:layout/>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4"/>
  <c:chart>
    <c:title>
      <c:layout/>
    </c:title>
    <c:plotArea>
      <c:layout/>
      <c:bubbleChart>
        <c:varyColors val="1"/>
        <c:ser>
          <c:idx val="0"/>
          <c:order val="0"/>
          <c:tx>
            <c:strRef>
              <c:f>'Labor &amp; Overhead Input'!$B$7</c:f>
              <c:strCache>
                <c:ptCount val="1"/>
                <c:pt idx="0">
                  <c:v>Overhead (per Month)</c:v>
                </c:pt>
              </c:strCache>
            </c:strRef>
          </c:tx>
          <c:xVal>
            <c:strRef>
              <c:f>'Labor &amp; Overhead Input'!$C$8:$H$8</c:f>
              <c:strCache>
                <c:ptCount val="6"/>
                <c:pt idx="0">
                  <c:v>Non Labor Expenses</c:v>
                </c:pt>
                <c:pt idx="1">
                  <c:v>Clerical Salaries</c:v>
                </c:pt>
                <c:pt idx="2">
                  <c:v>Officer Salaries</c:v>
                </c:pt>
                <c:pt idx="3">
                  <c:v>Corporate Tax</c:v>
                </c:pt>
                <c:pt idx="4">
                  <c:v>Insurance</c:v>
                </c:pt>
                <c:pt idx="5">
                  <c:v>Overhead</c:v>
                </c:pt>
              </c:strCache>
            </c:strRef>
          </c:xVal>
          <c:yVal>
            <c:numRef>
              <c:f>'Labor &amp; Overhead Input'!$C$9:$H$9</c:f>
              <c:numCache>
                <c:formatCode>"$"#,##0</c:formatCode>
                <c:ptCount val="6"/>
                <c:pt idx="0">
                  <c:v>2000</c:v>
                </c:pt>
                <c:pt idx="1">
                  <c:v>1200</c:v>
                </c:pt>
                <c:pt idx="2">
                  <c:v>4800</c:v>
                </c:pt>
                <c:pt idx="3">
                  <c:v>720</c:v>
                </c:pt>
                <c:pt idx="4">
                  <c:v>780</c:v>
                </c:pt>
                <c:pt idx="5">
                  <c:v>9500</c:v>
                </c:pt>
              </c:numCache>
            </c:numRef>
          </c:yVal>
          <c:bubbleSize>
            <c:numLit>
              <c:formatCode>General</c:formatCode>
              <c:ptCount val="6"/>
              <c:pt idx="0">
                <c:v>1</c:v>
              </c:pt>
              <c:pt idx="1">
                <c:v>1</c:v>
              </c:pt>
              <c:pt idx="2">
                <c:v>1</c:v>
              </c:pt>
              <c:pt idx="3">
                <c:v>1</c:v>
              </c:pt>
              <c:pt idx="4">
                <c:v>1</c:v>
              </c:pt>
              <c:pt idx="5">
                <c:v>1</c:v>
              </c:pt>
            </c:numLit>
          </c:bubbleSize>
          <c:bubble3D val="1"/>
        </c:ser>
        <c:bubbleScale val="100"/>
        <c:axId val="93456640"/>
        <c:axId val="93495296"/>
      </c:bubbleChart>
      <c:valAx>
        <c:axId val="93456640"/>
        <c:scaling>
          <c:orientation val="minMax"/>
        </c:scaling>
        <c:axPos val="b"/>
        <c:majorTickMark val="none"/>
        <c:tickLblPos val="nextTo"/>
        <c:crossAx val="93495296"/>
        <c:crosses val="autoZero"/>
        <c:crossBetween val="midCat"/>
      </c:valAx>
      <c:valAx>
        <c:axId val="93495296"/>
        <c:scaling>
          <c:orientation val="minMax"/>
        </c:scaling>
        <c:axPos val="l"/>
        <c:majorGridlines/>
        <c:numFmt formatCode="&quot;$&quot;#,##0" sourceLinked="1"/>
        <c:majorTickMark val="none"/>
        <c:tickLblPos val="nextTo"/>
        <c:crossAx val="93456640"/>
        <c:crosses val="autoZero"/>
        <c:crossBetween val="midCat"/>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26"/>
  <c:chart>
    <c:title/>
    <c:plotArea>
      <c:layout/>
      <c:bubbleChart>
        <c:varyColors val="1"/>
        <c:ser>
          <c:idx val="0"/>
          <c:order val="0"/>
          <c:tx>
            <c:strRef>
              <c:f>'Estimation Input'!$K$66</c:f>
              <c:strCache>
                <c:ptCount val="1"/>
                <c:pt idx="0">
                  <c:v>Material &amp; Labor Analysis (as a % of total Materials)</c:v>
                </c:pt>
              </c:strCache>
            </c:strRef>
          </c:tx>
          <c:xVal>
            <c:strRef>
              <c:f>'Estimation Input'!$N$67:$N$70</c:f>
              <c:strCache>
                <c:ptCount val="4"/>
                <c:pt idx="0">
                  <c:v>Pipe Covering </c:v>
                </c:pt>
                <c:pt idx="1">
                  <c:v>Fitting Covers </c:v>
                </c:pt>
                <c:pt idx="2">
                  <c:v>Duct Wrap </c:v>
                </c:pt>
                <c:pt idx="3">
                  <c:v>Add'l Materials </c:v>
                </c:pt>
              </c:strCache>
            </c:strRef>
          </c:xVal>
          <c:yVal>
            <c:numRef>
              <c:f>'Estimation Input'!$L$67:$L$70</c:f>
              <c:numCache>
                <c:formatCode>"$"#,##0.00_);\("$"#,##0.00\)</c:formatCode>
                <c:ptCount val="4"/>
                <c:pt idx="0">
                  <c:v>93.345600000000005</c:v>
                </c:pt>
                <c:pt idx="1">
                  <c:v>22.176000000000002</c:v>
                </c:pt>
                <c:pt idx="2">
                  <c:v>51</c:v>
                </c:pt>
                <c:pt idx="3">
                  <c:v>172.36799999999997</c:v>
                </c:pt>
              </c:numCache>
            </c:numRef>
          </c:yVal>
          <c:bubbleSize>
            <c:numRef>
              <c:f>'Estimation Input'!$M$67:$M$70</c:f>
              <c:numCache>
                <c:formatCode>0.0%</c:formatCode>
                <c:ptCount val="4"/>
                <c:pt idx="0">
                  <c:v>0.27544545480298011</c:v>
                </c:pt>
                <c:pt idx="1">
                  <c:v>6.5437239738251052E-2</c:v>
                </c:pt>
                <c:pt idx="2">
                  <c:v>0.15049148749327215</c:v>
                </c:pt>
                <c:pt idx="3">
                  <c:v>0.50862581796549666</c:v>
                </c:pt>
              </c:numCache>
            </c:numRef>
          </c:bubbleSize>
          <c:bubble3D val="1"/>
        </c:ser>
        <c:dLbls>
          <c:showVal val="1"/>
          <c:showCatName val="1"/>
        </c:dLbls>
        <c:bubbleScale val="100"/>
        <c:axId val="94481024"/>
        <c:axId val="94479488"/>
      </c:bubbleChart>
      <c:valAx>
        <c:axId val="94479488"/>
        <c:scaling>
          <c:orientation val="minMax"/>
        </c:scaling>
        <c:delete val="1"/>
        <c:axPos val="l"/>
        <c:numFmt formatCode="&quot;$&quot;#,##0.00_);\(&quot;$&quot;#,##0.00\)" sourceLinked="1"/>
        <c:majorTickMark val="none"/>
        <c:tickLblPos val="none"/>
        <c:crossAx val="94481024"/>
        <c:crosses val="autoZero"/>
        <c:crossBetween val="midCat"/>
      </c:valAx>
      <c:valAx>
        <c:axId val="94481024"/>
        <c:scaling>
          <c:orientation val="minMax"/>
        </c:scaling>
        <c:delete val="1"/>
        <c:axPos val="b"/>
        <c:numFmt formatCode="0.0%" sourceLinked="1"/>
        <c:majorTickMark val="none"/>
        <c:tickLblPos val="none"/>
        <c:crossAx val="94479488"/>
        <c:crosses val="autoZero"/>
        <c:crossBetween val="midCat"/>
      </c:valAx>
    </c:plotArea>
    <c:legend>
      <c:legendPos val="t"/>
    </c:legend>
    <c:plotVisOnly val="1"/>
    <c:dispBlanksAs val="zero"/>
  </c:chart>
  <c:printSettings>
    <c:headerFooter alignWithMargins="0"/>
    <c:pageMargins b="1" l="0.75000000000000078" r="0.75000000000000078" t="1" header="0.5" footer="0.5"/>
    <c:pageSetup orientation="landscape" horizontalDpi="3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26"/>
  <c:chart>
    <c:title/>
    <c:plotArea>
      <c:layout/>
      <c:bubbleChart>
        <c:varyColors val="1"/>
        <c:ser>
          <c:idx val="0"/>
          <c:order val="0"/>
          <c:tx>
            <c:strRef>
              <c:f>'Estimation Input'!$K$58</c:f>
              <c:strCache>
                <c:ptCount val="1"/>
                <c:pt idx="0">
                  <c:v>Estimate Profitability Analysis (as a % of total Estimate)</c:v>
                </c:pt>
              </c:strCache>
            </c:strRef>
          </c:tx>
          <c:xVal>
            <c:strRef>
              <c:f>'Estimation Input'!$N$59:$N$64</c:f>
              <c:strCache>
                <c:ptCount val="6"/>
                <c:pt idx="0">
                  <c:v>Materials</c:v>
                </c:pt>
                <c:pt idx="1">
                  <c:v>Labor</c:v>
                </c:pt>
                <c:pt idx="2">
                  <c:v>Materials &amp; Labor</c:v>
                </c:pt>
                <c:pt idx="3">
                  <c:v>Sales Tax </c:v>
                </c:pt>
                <c:pt idx="4">
                  <c:v>Profit (Markup)</c:v>
                </c:pt>
                <c:pt idx="5">
                  <c:v>Profit / Materials &amp; Labor</c:v>
                </c:pt>
              </c:strCache>
            </c:strRef>
          </c:xVal>
          <c:yVal>
            <c:numRef>
              <c:f>'Estimation Input'!$M$59:$M$64</c:f>
              <c:numCache>
                <c:formatCode>0.0%</c:formatCode>
                <c:ptCount val="6"/>
                <c:pt idx="0">
                  <c:v>0.17901986792109206</c:v>
                </c:pt>
                <c:pt idx="1">
                  <c:v>0.57712868019236652</c:v>
                </c:pt>
                <c:pt idx="2">
                  <c:v>0.75614854811345855</c:v>
                </c:pt>
                <c:pt idx="3">
                  <c:v>1.7006887452503745E-2</c:v>
                </c:pt>
                <c:pt idx="4">
                  <c:v>0.22684456443403758</c:v>
                </c:pt>
                <c:pt idx="5">
                  <c:v>0.3</c:v>
                </c:pt>
              </c:numCache>
            </c:numRef>
          </c:yVal>
          <c:bubbleSize>
            <c:numRef>
              <c:f>'Estimation Input'!$L$59:$L$64</c:f>
              <c:numCache>
                <c:formatCode>"$"#,##0.00_);\("$"#,##0.00\)</c:formatCode>
                <c:ptCount val="6"/>
                <c:pt idx="0">
                  <c:v>338.88959999999997</c:v>
                </c:pt>
                <c:pt idx="1">
                  <c:v>1092.5206785714286</c:v>
                </c:pt>
                <c:pt idx="2">
                  <c:v>1431.4102785714285</c:v>
                </c:pt>
                <c:pt idx="3">
                  <c:v>32.194511999999996</c:v>
                </c:pt>
                <c:pt idx="4">
                  <c:v>429.42308357142855</c:v>
                </c:pt>
                <c:pt idx="5" formatCode="General">
                  <c:v>0</c:v>
                </c:pt>
              </c:numCache>
            </c:numRef>
          </c:bubbleSize>
          <c:bubble3D val="1"/>
        </c:ser>
        <c:dLbls>
          <c:showVal val="1"/>
          <c:showCatName val="1"/>
        </c:dLbls>
        <c:bubbleScale val="100"/>
        <c:axId val="94510080"/>
        <c:axId val="94511872"/>
      </c:bubbleChart>
      <c:valAx>
        <c:axId val="94510080"/>
        <c:scaling>
          <c:orientation val="minMax"/>
        </c:scaling>
        <c:delete val="1"/>
        <c:axPos val="b"/>
        <c:majorTickMark val="none"/>
        <c:tickLblPos val="none"/>
        <c:crossAx val="94511872"/>
        <c:crosses val="autoZero"/>
        <c:crossBetween val="midCat"/>
      </c:valAx>
      <c:valAx>
        <c:axId val="94511872"/>
        <c:scaling>
          <c:orientation val="minMax"/>
        </c:scaling>
        <c:delete val="1"/>
        <c:axPos val="l"/>
        <c:numFmt formatCode="0.0%" sourceLinked="1"/>
        <c:majorTickMark val="none"/>
        <c:tickLblPos val="none"/>
        <c:crossAx val="94510080"/>
        <c:crosses val="autoZero"/>
        <c:crossBetween val="midCat"/>
      </c:valAx>
    </c:plotArea>
    <c:legend>
      <c:legendPos val="t"/>
    </c:legend>
    <c:plotVisOnly val="1"/>
    <c:dispBlanksAs val="zero"/>
  </c:chart>
  <c:printSettings>
    <c:headerFooter alignWithMargins="0"/>
    <c:pageMargins b="1" l="0.75000000000000167" r="0.75000000000000167" t="1" header="0.5" footer="0.5"/>
    <c:pageSetup orientation="landscape" horizontalDpi="3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31"/>
  <c:chart>
    <c:autoTitleDeleted val="1"/>
    <c:plotArea>
      <c:layout/>
      <c:lineChart>
        <c:grouping val="standard"/>
        <c:ser>
          <c:idx val="0"/>
          <c:order val="0"/>
          <c:tx>
            <c:v>Quantity per Hour</c:v>
          </c:tx>
          <c:marker>
            <c:symbol val="none"/>
          </c:marker>
          <c:cat>
            <c:strRef>
              <c:f>'Materials Catalog Input'!$K$31:$K$50</c:f>
              <c:strCache>
                <c:ptCount val="20"/>
                <c:pt idx="0">
                  <c:v> 1/2 x 1/2</c:v>
                </c:pt>
                <c:pt idx="1">
                  <c:v> 1/2 x 1</c:v>
                </c:pt>
                <c:pt idx="2">
                  <c:v> 1/2 x 1-1/2</c:v>
                </c:pt>
                <c:pt idx="3">
                  <c:v> 1/2 x 2</c:v>
                </c:pt>
                <c:pt idx="4">
                  <c:v> 3/4 x 1/2</c:v>
                </c:pt>
                <c:pt idx="5">
                  <c:v> 3/4 x 1</c:v>
                </c:pt>
                <c:pt idx="6">
                  <c:v> 3/4 x 1-1/2</c:v>
                </c:pt>
                <c:pt idx="7">
                  <c:v> 3/4 x 2</c:v>
                </c:pt>
                <c:pt idx="8">
                  <c:v> 1 x 1/2</c:v>
                </c:pt>
                <c:pt idx="9">
                  <c:v> 1 x 1</c:v>
                </c:pt>
                <c:pt idx="10">
                  <c:v> 2 x 1</c:v>
                </c:pt>
                <c:pt idx="11">
                  <c:v> 3 x 1</c:v>
                </c:pt>
                <c:pt idx="12">
                  <c:v> 4 x 1</c:v>
                </c:pt>
                <c:pt idx="13">
                  <c:v> 5 x 1</c:v>
                </c:pt>
                <c:pt idx="14">
                  <c:v> 6 x 1</c:v>
                </c:pt>
                <c:pt idx="15">
                  <c:v> 7 x 1</c:v>
                </c:pt>
                <c:pt idx="16">
                  <c:v> 8 x 1</c:v>
                </c:pt>
                <c:pt idx="17">
                  <c:v> 9 x 1</c:v>
                </c:pt>
                <c:pt idx="18">
                  <c:v>11 x 1</c:v>
                </c:pt>
                <c:pt idx="19">
                  <c:v> 11 x 1</c:v>
                </c:pt>
              </c:strCache>
            </c:strRef>
          </c:cat>
          <c:val>
            <c:numRef>
              <c:f>'Materials Catalog Input'!$L$31:$L$50</c:f>
              <c:numCache>
                <c:formatCode>0.00</c:formatCode>
                <c:ptCount val="20"/>
                <c:pt idx="0">
                  <c:v>20</c:v>
                </c:pt>
                <c:pt idx="1">
                  <c:v>21</c:v>
                </c:pt>
                <c:pt idx="2">
                  <c:v>22</c:v>
                </c:pt>
                <c:pt idx="3">
                  <c:v>23</c:v>
                </c:pt>
                <c:pt idx="4">
                  <c:v>24</c:v>
                </c:pt>
                <c:pt idx="5">
                  <c:v>25</c:v>
                </c:pt>
                <c:pt idx="6">
                  <c:v>26</c:v>
                </c:pt>
                <c:pt idx="7">
                  <c:v>27</c:v>
                </c:pt>
                <c:pt idx="8">
                  <c:v>39</c:v>
                </c:pt>
                <c:pt idx="9">
                  <c:v>39</c:v>
                </c:pt>
                <c:pt idx="10">
                  <c:v>39</c:v>
                </c:pt>
                <c:pt idx="11">
                  <c:v>39</c:v>
                </c:pt>
                <c:pt idx="12">
                  <c:v>39</c:v>
                </c:pt>
                <c:pt idx="13">
                  <c:v>39</c:v>
                </c:pt>
                <c:pt idx="14">
                  <c:v>39</c:v>
                </c:pt>
                <c:pt idx="15">
                  <c:v>39</c:v>
                </c:pt>
                <c:pt idx="16">
                  <c:v>39</c:v>
                </c:pt>
                <c:pt idx="17">
                  <c:v>39</c:v>
                </c:pt>
                <c:pt idx="18">
                  <c:v>39</c:v>
                </c:pt>
                <c:pt idx="19">
                  <c:v>39</c:v>
                </c:pt>
              </c:numCache>
            </c:numRef>
          </c:val>
        </c:ser>
        <c:marker val="1"/>
        <c:axId val="94577408"/>
        <c:axId val="94578944"/>
      </c:lineChart>
      <c:catAx>
        <c:axId val="94577408"/>
        <c:scaling>
          <c:orientation val="minMax"/>
        </c:scaling>
        <c:axPos val="b"/>
        <c:majorTickMark val="none"/>
        <c:tickLblPos val="nextTo"/>
        <c:crossAx val="94578944"/>
        <c:crosses val="autoZero"/>
        <c:auto val="1"/>
        <c:lblAlgn val="ctr"/>
        <c:lblOffset val="100"/>
      </c:catAx>
      <c:valAx>
        <c:axId val="94578944"/>
        <c:scaling>
          <c:orientation val="minMax"/>
        </c:scaling>
        <c:axPos val="l"/>
        <c:majorGridlines/>
        <c:numFmt formatCode="0.00" sourceLinked="1"/>
        <c:majorTickMark val="none"/>
        <c:tickLblPos val="nextTo"/>
        <c:crossAx val="94577408"/>
        <c:crosses val="autoZero"/>
        <c:crossBetween val="between"/>
      </c:valAx>
    </c:plotArea>
    <c:legend>
      <c:legendPos val="b"/>
      <c:layout/>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29"/>
  <c:chart>
    <c:autoTitleDeleted val="1"/>
    <c:plotArea>
      <c:layout/>
      <c:bubbleChart>
        <c:ser>
          <c:idx val="0"/>
          <c:order val="0"/>
          <c:tx>
            <c:v>Median Rate per hour</c:v>
          </c:tx>
          <c:xVal>
            <c:numRef>
              <c:f>'Materials Catalog Input'!$L$52</c:f>
              <c:numCache>
                <c:formatCode>0.00</c:formatCode>
                <c:ptCount val="1"/>
                <c:pt idx="0">
                  <c:v>39</c:v>
                </c:pt>
              </c:numCache>
            </c:numRef>
          </c:xVal>
          <c:yVal>
            <c:numRef>
              <c:f>'Materials Catalog Input'!$L$52</c:f>
              <c:numCache>
                <c:formatCode>0.00</c:formatCode>
                <c:ptCount val="1"/>
                <c:pt idx="0">
                  <c:v>39</c:v>
                </c:pt>
              </c:numCache>
            </c:numRef>
          </c:yVal>
          <c:bubbleSize>
            <c:numLit>
              <c:formatCode>General</c:formatCode>
              <c:ptCount val="1"/>
              <c:pt idx="0">
                <c:v>1</c:v>
              </c:pt>
            </c:numLit>
          </c:bubbleSize>
          <c:bubble3D val="1"/>
        </c:ser>
        <c:bubbleScale val="100"/>
        <c:axId val="94627712"/>
        <c:axId val="94629248"/>
      </c:bubbleChart>
      <c:valAx>
        <c:axId val="94627712"/>
        <c:scaling>
          <c:orientation val="minMax"/>
        </c:scaling>
        <c:axPos val="b"/>
        <c:majorGridlines/>
        <c:minorGridlines/>
        <c:numFmt formatCode="0.00" sourceLinked="1"/>
        <c:tickLblPos val="none"/>
        <c:crossAx val="94629248"/>
        <c:crosses val="autoZero"/>
        <c:crossBetween val="midCat"/>
      </c:valAx>
      <c:valAx>
        <c:axId val="94629248"/>
        <c:scaling>
          <c:orientation val="minMax"/>
        </c:scaling>
        <c:axPos val="l"/>
        <c:majorGridlines/>
        <c:minorGridlines/>
        <c:numFmt formatCode="0.00" sourceLinked="1"/>
        <c:tickLblPos val="nextTo"/>
        <c:crossAx val="94627712"/>
        <c:crosses val="autoZero"/>
        <c:crossBetween val="midCat"/>
      </c:valAx>
    </c:plotArea>
    <c:legend>
      <c:legendPos val="r"/>
      <c:layout/>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26"/>
  <c:protection/>
  <c:chart>
    <c:title/>
    <c:plotArea>
      <c:layout/>
      <c:bubbleChart>
        <c:varyColors val="1"/>
        <c:ser>
          <c:idx val="0"/>
          <c:order val="0"/>
          <c:tx>
            <c:strRef>
              <c:f>'Estimation Input'!$K$58</c:f>
              <c:strCache>
                <c:ptCount val="1"/>
                <c:pt idx="0">
                  <c:v>Estimate Profitability Analysis (as a % of total Estimate)</c:v>
                </c:pt>
              </c:strCache>
            </c:strRef>
          </c:tx>
          <c:xVal>
            <c:strRef>
              <c:f>'Estimation Input'!$N$59:$N$64</c:f>
              <c:strCache>
                <c:ptCount val="6"/>
                <c:pt idx="0">
                  <c:v>Materials</c:v>
                </c:pt>
                <c:pt idx="1">
                  <c:v>Labor</c:v>
                </c:pt>
                <c:pt idx="2">
                  <c:v>Materials &amp; Labor</c:v>
                </c:pt>
                <c:pt idx="3">
                  <c:v>Sales Tax </c:v>
                </c:pt>
                <c:pt idx="4">
                  <c:v>Profit (Markup)</c:v>
                </c:pt>
                <c:pt idx="5">
                  <c:v>Profit / Materials &amp; Labor</c:v>
                </c:pt>
              </c:strCache>
            </c:strRef>
          </c:xVal>
          <c:yVal>
            <c:numRef>
              <c:f>'Estimation Input'!$M$59:$M$64</c:f>
              <c:numCache>
                <c:formatCode>0.0%</c:formatCode>
                <c:ptCount val="6"/>
                <c:pt idx="0">
                  <c:v>0.17901986792109206</c:v>
                </c:pt>
                <c:pt idx="1">
                  <c:v>0.57712868019236652</c:v>
                </c:pt>
                <c:pt idx="2">
                  <c:v>0.75614854811345855</c:v>
                </c:pt>
                <c:pt idx="3">
                  <c:v>1.7006887452503745E-2</c:v>
                </c:pt>
                <c:pt idx="4">
                  <c:v>0.22684456443403758</c:v>
                </c:pt>
                <c:pt idx="5">
                  <c:v>0.3</c:v>
                </c:pt>
              </c:numCache>
            </c:numRef>
          </c:yVal>
          <c:bubbleSize>
            <c:numRef>
              <c:f>'Estimation Input'!$L$59:$L$64</c:f>
              <c:numCache>
                <c:formatCode>"$"#,##0.00_);\("$"#,##0.00\)</c:formatCode>
                <c:ptCount val="6"/>
                <c:pt idx="0">
                  <c:v>338.88959999999997</c:v>
                </c:pt>
                <c:pt idx="1">
                  <c:v>1092.5206785714286</c:v>
                </c:pt>
                <c:pt idx="2">
                  <c:v>1431.4102785714285</c:v>
                </c:pt>
                <c:pt idx="3">
                  <c:v>32.194511999999996</c:v>
                </c:pt>
                <c:pt idx="4">
                  <c:v>429.42308357142855</c:v>
                </c:pt>
                <c:pt idx="5" formatCode="General">
                  <c:v>0</c:v>
                </c:pt>
              </c:numCache>
            </c:numRef>
          </c:bubbleSize>
          <c:bubble3D val="1"/>
        </c:ser>
        <c:dLbls>
          <c:showVal val="1"/>
          <c:showCatName val="1"/>
        </c:dLbls>
        <c:bubbleScale val="100"/>
        <c:axId val="99100544"/>
        <c:axId val="99102080"/>
      </c:bubbleChart>
      <c:valAx>
        <c:axId val="99100544"/>
        <c:scaling>
          <c:orientation val="minMax"/>
        </c:scaling>
        <c:delete val="1"/>
        <c:axPos val="b"/>
        <c:majorTickMark val="none"/>
        <c:tickLblPos val="none"/>
        <c:crossAx val="99102080"/>
        <c:crosses val="autoZero"/>
        <c:crossBetween val="midCat"/>
      </c:valAx>
      <c:valAx>
        <c:axId val="99102080"/>
        <c:scaling>
          <c:orientation val="minMax"/>
        </c:scaling>
        <c:delete val="1"/>
        <c:axPos val="l"/>
        <c:numFmt formatCode="0.0%" sourceLinked="1"/>
        <c:majorTickMark val="none"/>
        <c:tickLblPos val="none"/>
        <c:crossAx val="99100544"/>
        <c:crosses val="autoZero"/>
        <c:crossBetween val="midCat"/>
      </c:valAx>
    </c:plotArea>
    <c:legend>
      <c:legendPos val="t"/>
    </c:legend>
    <c:plotVisOnly val="1"/>
    <c:dispBlanksAs val="zero"/>
  </c:chart>
</c:chartSpace>
</file>

<file path=xl/charts/chart8.xml><?xml version="1.0" encoding="utf-8"?>
<c:chartSpace xmlns:c="http://schemas.openxmlformats.org/drawingml/2006/chart" xmlns:a="http://schemas.openxmlformats.org/drawingml/2006/main" xmlns:r="http://schemas.openxmlformats.org/officeDocument/2006/relationships">
  <c:lang val="en-US"/>
  <c:style val="26"/>
  <c:protection/>
  <c:chart>
    <c:title/>
    <c:plotArea>
      <c:layout/>
      <c:bubbleChart>
        <c:varyColors val="1"/>
        <c:ser>
          <c:idx val="0"/>
          <c:order val="0"/>
          <c:tx>
            <c:strRef>
              <c:f>'Estimation Input'!$K$66</c:f>
              <c:strCache>
                <c:ptCount val="1"/>
                <c:pt idx="0">
                  <c:v>Material &amp; Labor Analysis (as a % of total Materials)</c:v>
                </c:pt>
              </c:strCache>
            </c:strRef>
          </c:tx>
          <c:xVal>
            <c:strRef>
              <c:f>'Estimation Input'!$N$67:$N$70</c:f>
              <c:strCache>
                <c:ptCount val="4"/>
                <c:pt idx="0">
                  <c:v>Pipe Covering </c:v>
                </c:pt>
                <c:pt idx="1">
                  <c:v>Fitting Covers </c:v>
                </c:pt>
                <c:pt idx="2">
                  <c:v>Duct Wrap </c:v>
                </c:pt>
                <c:pt idx="3">
                  <c:v>Add'l Materials </c:v>
                </c:pt>
              </c:strCache>
            </c:strRef>
          </c:xVal>
          <c:yVal>
            <c:numRef>
              <c:f>'Estimation Input'!$L$67:$L$70</c:f>
              <c:numCache>
                <c:formatCode>"$"#,##0.00_);\("$"#,##0.00\)</c:formatCode>
                <c:ptCount val="4"/>
                <c:pt idx="0">
                  <c:v>93.345600000000005</c:v>
                </c:pt>
                <c:pt idx="1">
                  <c:v>22.176000000000002</c:v>
                </c:pt>
                <c:pt idx="2">
                  <c:v>51</c:v>
                </c:pt>
                <c:pt idx="3">
                  <c:v>172.36799999999997</c:v>
                </c:pt>
              </c:numCache>
            </c:numRef>
          </c:yVal>
          <c:bubbleSize>
            <c:numRef>
              <c:f>'Estimation Input'!$M$67:$M$70</c:f>
              <c:numCache>
                <c:formatCode>0.0%</c:formatCode>
                <c:ptCount val="4"/>
                <c:pt idx="0">
                  <c:v>0.27544545480298011</c:v>
                </c:pt>
                <c:pt idx="1">
                  <c:v>6.5437239738251052E-2</c:v>
                </c:pt>
                <c:pt idx="2">
                  <c:v>0.15049148749327215</c:v>
                </c:pt>
                <c:pt idx="3">
                  <c:v>0.50862581796549666</c:v>
                </c:pt>
              </c:numCache>
            </c:numRef>
          </c:bubbleSize>
          <c:bubble3D val="1"/>
        </c:ser>
        <c:dLbls>
          <c:showVal val="1"/>
          <c:showCatName val="1"/>
        </c:dLbls>
        <c:bubbleScale val="100"/>
        <c:axId val="99231616"/>
        <c:axId val="99230080"/>
      </c:bubbleChart>
      <c:valAx>
        <c:axId val="99230080"/>
        <c:scaling>
          <c:orientation val="minMax"/>
        </c:scaling>
        <c:delete val="1"/>
        <c:axPos val="l"/>
        <c:numFmt formatCode="&quot;$&quot;#,##0.00_);\(&quot;$&quot;#,##0.00\)" sourceLinked="1"/>
        <c:majorTickMark val="none"/>
        <c:tickLblPos val="none"/>
        <c:crossAx val="99231616"/>
        <c:crosses val="autoZero"/>
        <c:crossBetween val="midCat"/>
      </c:valAx>
      <c:valAx>
        <c:axId val="99231616"/>
        <c:scaling>
          <c:orientation val="minMax"/>
        </c:scaling>
        <c:delete val="1"/>
        <c:axPos val="b"/>
        <c:numFmt formatCode="0.0%" sourceLinked="1"/>
        <c:majorTickMark val="none"/>
        <c:tickLblPos val="none"/>
        <c:crossAx val="99230080"/>
        <c:crosses val="autoZero"/>
        <c:crossBetween val="midCat"/>
      </c:valAx>
    </c:plotArea>
    <c:legend>
      <c:legendPos val="t"/>
    </c:legend>
    <c:plotVisOnly val="1"/>
    <c:dispBlanksAs val="zero"/>
  </c:chart>
</c:chartSpace>
</file>

<file path=xl/charts/chart9.xml><?xml version="1.0" encoding="utf-8"?>
<c:chartSpace xmlns:c="http://schemas.openxmlformats.org/drawingml/2006/chart" xmlns:a="http://schemas.openxmlformats.org/drawingml/2006/main" xmlns:r="http://schemas.openxmlformats.org/officeDocument/2006/relationships">
  <c:lang val="en-US"/>
  <c:style val="26"/>
  <c:protection/>
  <c:chart>
    <c:title/>
    <c:plotArea>
      <c:layout/>
      <c:bubbleChart>
        <c:varyColors val="1"/>
        <c:ser>
          <c:idx val="0"/>
          <c:order val="0"/>
          <c:tx>
            <c:strRef>
              <c:f>'Labor &amp; Overhead Input'!$B$1</c:f>
              <c:strCache>
                <c:ptCount val="1"/>
                <c:pt idx="0">
                  <c:v>Labor &amp; Overhead</c:v>
                </c:pt>
              </c:strCache>
            </c:strRef>
          </c:tx>
          <c:xVal>
            <c:strRef>
              <c:f>'Labor &amp; Overhead Input'!$E$4:$H$4</c:f>
              <c:strCache>
                <c:ptCount val="4"/>
                <c:pt idx="0">
                  <c:v>Corporate Tax</c:v>
                </c:pt>
                <c:pt idx="1">
                  <c:v>Insurance</c:v>
                </c:pt>
                <c:pt idx="2">
                  <c:v>Overhead</c:v>
                </c:pt>
                <c:pt idx="3">
                  <c:v>Total Labor Rate</c:v>
                </c:pt>
              </c:strCache>
            </c:strRef>
          </c:xVal>
          <c:yVal>
            <c:numRef>
              <c:f>'Labor &amp; Overhead Input'!$E$5:$H$5</c:f>
              <c:numCache>
                <c:formatCode>"$"#,##0.00_);\("$"#,##0.00\)</c:formatCode>
                <c:ptCount val="4"/>
                <c:pt idx="0">
                  <c:v>1.7999999999999998</c:v>
                </c:pt>
                <c:pt idx="1">
                  <c:v>1.9500000000000002</c:v>
                </c:pt>
                <c:pt idx="2">
                  <c:v>3.42</c:v>
                </c:pt>
                <c:pt idx="3">
                  <c:v>29.17</c:v>
                </c:pt>
              </c:numCache>
            </c:numRef>
          </c:yVal>
          <c:bubbleSize>
            <c:numLit>
              <c:formatCode>General</c:formatCode>
              <c:ptCount val="4"/>
              <c:pt idx="0">
                <c:v>1</c:v>
              </c:pt>
              <c:pt idx="1">
                <c:v>2</c:v>
              </c:pt>
              <c:pt idx="2">
                <c:v>3</c:v>
              </c:pt>
              <c:pt idx="3">
                <c:v>4</c:v>
              </c:pt>
            </c:numLit>
          </c:bubbleSize>
          <c:bubble3D val="1"/>
        </c:ser>
        <c:dLbls>
          <c:showVal val="1"/>
          <c:showCatName val="1"/>
        </c:dLbls>
        <c:bubbleScale val="100"/>
        <c:axId val="99302016"/>
        <c:axId val="99307904"/>
      </c:bubbleChart>
      <c:valAx>
        <c:axId val="99302016"/>
        <c:scaling>
          <c:orientation val="minMax"/>
        </c:scaling>
        <c:delete val="1"/>
        <c:axPos val="b"/>
        <c:numFmt formatCode="&quot;$&quot;#,##0.00_);\(&quot;$&quot;#,##0.00\)" sourceLinked="1"/>
        <c:majorTickMark val="none"/>
        <c:tickLblPos val="none"/>
        <c:crossAx val="99307904"/>
        <c:crosses val="autoZero"/>
        <c:crossBetween val="midCat"/>
      </c:valAx>
      <c:valAx>
        <c:axId val="99307904"/>
        <c:scaling>
          <c:orientation val="minMax"/>
        </c:scaling>
        <c:delete val="1"/>
        <c:axPos val="l"/>
        <c:numFmt formatCode="&quot;$&quot;#,##0.00_);\(&quot;$&quot;#,##0.00\)" sourceLinked="1"/>
        <c:tickLblPos val="none"/>
        <c:crossAx val="99302016"/>
        <c:crosses val="autoZero"/>
        <c:crossBetween val="midCat"/>
      </c:valAx>
    </c:plotArea>
    <c:legend>
      <c:legendPos val="t"/>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tabColor rgb="FF92D050"/>
  </sheetPr>
  <sheetViews>
    <sheetView zoomScale="173"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92D050"/>
  </sheetPr>
  <sheetViews>
    <sheetView zoomScale="173"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rgb="FF92D050"/>
  </sheetPr>
  <sheetViews>
    <sheetView zoomScale="173" workbookViewId="0" zoomToFit="1"/>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238124</xdr:colOff>
      <xdr:row>10</xdr:row>
      <xdr:rowOff>190499</xdr:rowOff>
    </xdr:from>
    <xdr:to>
      <xdr:col>9</xdr:col>
      <xdr:colOff>47625</xdr:colOff>
      <xdr:row>54</xdr:row>
      <xdr:rowOff>66675</xdr:rowOff>
    </xdr:to>
    <xdr:sp macro="" textlink="">
      <xdr:nvSpPr>
        <xdr:cNvPr id="4114" name="Text Box 18"/>
        <xdr:cNvSpPr txBox="1">
          <a:spLocks noChangeArrowheads="1"/>
        </xdr:cNvSpPr>
      </xdr:nvSpPr>
      <xdr:spPr bwMode="auto">
        <a:xfrm>
          <a:off x="4029074" y="2238374"/>
          <a:ext cx="7219951" cy="7086601"/>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wrap="square" lIns="228600" tIns="228600" rIns="228600" bIns="228600" anchor="t" upright="1"/>
        <a:lstStyle/>
        <a:p>
          <a:pPr algn="l" rtl="0">
            <a:defRPr sz="1000"/>
          </a:pPr>
          <a:r>
            <a:rPr lang="en-US" sz="1050" b="1" i="0" u="none" strike="noStrike" baseline="0">
              <a:solidFill>
                <a:sysClr val="windowText" lastClr="000000"/>
              </a:solidFill>
              <a:latin typeface="+mn-lt"/>
              <a:cs typeface="Arial" pitchFamily="34" charset="0"/>
            </a:rPr>
            <a:t>How to Get Started</a:t>
          </a:r>
        </a:p>
        <a:p>
          <a:pPr algn="l" rtl="0">
            <a:defRPr sz="1000"/>
          </a:pPr>
          <a:endParaRPr lang="en-US" sz="1050" b="0" i="0" u="none" strike="noStrike" baseline="0">
            <a:solidFill>
              <a:sysClr val="windowText" lastClr="000000"/>
            </a:solidFill>
            <a:latin typeface="+mn-lt"/>
            <a:cs typeface="Arial" pitchFamily="34" charset="0"/>
          </a:endParaRPr>
        </a:p>
        <a:p>
          <a:pPr algn="l" rtl="0">
            <a:defRPr sz="1000"/>
          </a:pPr>
          <a:r>
            <a:rPr lang="en-US" sz="1050" b="0" i="0" u="none" strike="noStrike" baseline="0">
              <a:solidFill>
                <a:sysClr val="windowText" lastClr="000000"/>
              </a:solidFill>
              <a:latin typeface="+mn-lt"/>
              <a:cs typeface="Arial" pitchFamily="34" charset="0"/>
            </a:rPr>
            <a:t>Complete only the sections indicated in the foreground color blue / background color yellow. Each worksheet is "protected" meaning that equations cannot be accidently deleted if you are working outside of the yellow marked areas.  To unprotect, simply choose "Unprotect" from the menu bar.</a:t>
          </a:r>
        </a:p>
        <a:p>
          <a:pPr algn="l" rtl="0">
            <a:defRPr sz="1000"/>
          </a:pPr>
          <a:endParaRPr lang="en-US" sz="1050" b="0" i="0" u="none" strike="noStrike" baseline="0">
            <a:solidFill>
              <a:sysClr val="windowText" lastClr="000000"/>
            </a:solidFill>
            <a:latin typeface="+mn-lt"/>
            <a:cs typeface="Arial" pitchFamily="34" charset="0"/>
          </a:endParaRPr>
        </a:p>
        <a:p>
          <a:pPr algn="l" rtl="0">
            <a:defRPr sz="1000"/>
          </a:pPr>
          <a:r>
            <a:rPr lang="en-US" sz="1050" b="0" i="0" u="none" strike="noStrike" baseline="0">
              <a:solidFill>
                <a:sysClr val="windowText" lastClr="000000"/>
              </a:solidFill>
              <a:latin typeface="+mn-lt"/>
              <a:cs typeface="Arial" pitchFamily="34" charset="0"/>
            </a:rPr>
            <a:t>You may adjust the Corporate Tax and Insurance Rates simply by entering a NEW percentage.  The Overhead Rate is calculated from the information you provide in the "Overhead" section.  </a:t>
          </a:r>
        </a:p>
        <a:p>
          <a:pPr algn="l" rtl="0">
            <a:defRPr sz="1000"/>
          </a:pPr>
          <a:endParaRPr lang="en-US" sz="1050" b="0" i="0" u="none" strike="noStrike" baseline="0">
            <a:solidFill>
              <a:sysClr val="windowText" lastClr="000000"/>
            </a:solidFill>
            <a:latin typeface="+mn-lt"/>
            <a:cs typeface="Arial" pitchFamily="34" charset="0"/>
          </a:endParaRPr>
        </a:p>
        <a:p>
          <a:pPr algn="l" rtl="0">
            <a:defRPr sz="1000"/>
          </a:pPr>
          <a:r>
            <a:rPr lang="en-US" sz="1050" b="0" i="0" u="none" strike="noStrike" baseline="0">
              <a:solidFill>
                <a:sysClr val="windowText" lastClr="000000"/>
              </a:solidFill>
              <a:latin typeface="+mn-lt"/>
              <a:cs typeface="Arial" pitchFamily="34" charset="0"/>
            </a:rPr>
            <a:t>Remember, you must pay Medicare, Social Security, Federal Unemployment and State Unemployment Taxes in addition to Employee Withholdings.  You might also be responsible for other payments such as disability insurance.  </a:t>
          </a:r>
        </a:p>
        <a:p>
          <a:pPr algn="l" rtl="0">
            <a:defRPr sz="1000"/>
          </a:pPr>
          <a:endParaRPr lang="en-US" sz="1050" b="0" i="0" u="none" strike="noStrike" baseline="0">
            <a:solidFill>
              <a:sysClr val="windowText" lastClr="000000"/>
            </a:solidFill>
            <a:latin typeface="+mn-lt"/>
            <a:cs typeface="Arial" pitchFamily="34" charset="0"/>
          </a:endParaRPr>
        </a:p>
        <a:p>
          <a:pPr algn="l" rtl="0">
            <a:defRPr sz="1000"/>
          </a:pPr>
          <a:r>
            <a:rPr lang="en-US" sz="1050" b="0" i="0" u="none" strike="noStrike" baseline="0">
              <a:solidFill>
                <a:sysClr val="windowText" lastClr="000000"/>
              </a:solidFill>
              <a:latin typeface="+mn-lt"/>
              <a:cs typeface="Arial" pitchFamily="34" charset="0"/>
            </a:rPr>
            <a:t>You must also pay your Contractor's Liability and  Worker's Compensation Insurance Policies.  These costs are best factored as a Labor Expense as their premiums are wage based.</a:t>
          </a:r>
        </a:p>
        <a:p>
          <a:pPr algn="l" rtl="0">
            <a:defRPr sz="1000"/>
          </a:pPr>
          <a:endParaRPr lang="en-US" sz="1050" b="0" i="0" u="none" strike="noStrike" baseline="0">
            <a:solidFill>
              <a:sysClr val="windowText" lastClr="000000"/>
            </a:solidFill>
            <a:latin typeface="+mn-lt"/>
            <a:cs typeface="Arial" pitchFamily="34" charset="0"/>
          </a:endParaRPr>
        </a:p>
        <a:p>
          <a:pPr algn="l" rtl="0">
            <a:defRPr sz="1000"/>
          </a:pPr>
          <a:r>
            <a:rPr lang="en-US" sz="1050" b="0" i="0" u="none" strike="noStrike" baseline="0">
              <a:solidFill>
                <a:sysClr val="windowText" lastClr="000000"/>
              </a:solidFill>
              <a:latin typeface="+mn-lt"/>
              <a:cs typeface="Arial" pitchFamily="34" charset="0"/>
            </a:rPr>
            <a:t>After completing the requested information, switch to the Estimation Worksheet.  You will be required to enter the PRODUCT NUMBER and QUANTITY for each item utilized.  The Estimation Worksheet will automatically update as you proceed, with options for you to alter the profit margin and/or use an alternate manual calculation.</a:t>
          </a:r>
        </a:p>
        <a:p>
          <a:pPr algn="l" rtl="0">
            <a:defRPr sz="1000"/>
          </a:pPr>
          <a:endParaRPr lang="en-US" sz="1050" b="0" i="0" u="none" strike="noStrike" baseline="0">
            <a:solidFill>
              <a:sysClr val="windowText" lastClr="000000"/>
            </a:solidFill>
            <a:latin typeface="+mn-lt"/>
            <a:cs typeface="Arial" pitchFamily="34" charset="0"/>
          </a:endParaRPr>
        </a:p>
        <a:p>
          <a:pPr rtl="0" fontAlgn="base"/>
          <a:r>
            <a:rPr lang="en-US" sz="1050" b="1" i="0" baseline="0">
              <a:solidFill>
                <a:sysClr val="windowText" lastClr="000000"/>
              </a:solidFill>
              <a:latin typeface="+mn-lt"/>
              <a:ea typeface="+mn-ea"/>
              <a:cs typeface="Arial" pitchFamily="34" charset="0"/>
            </a:rPr>
            <a:t>Insulation Labor (per Hour)</a:t>
          </a:r>
          <a:endParaRPr lang="en-US" sz="1050" b="0" i="0" baseline="0">
            <a:solidFill>
              <a:sysClr val="windowText" lastClr="000000"/>
            </a:solidFill>
            <a:latin typeface="+mn-lt"/>
            <a:ea typeface="+mn-ea"/>
            <a:cs typeface="Arial" pitchFamily="34" charset="0"/>
          </a:endParaRPr>
        </a:p>
        <a:p>
          <a:pPr rtl="0"/>
          <a:r>
            <a:rPr lang="en-US" sz="1050" b="0" i="0" baseline="0">
              <a:solidFill>
                <a:sysClr val="windowText" lastClr="000000"/>
              </a:solidFill>
              <a:latin typeface="+mn-lt"/>
              <a:ea typeface="+mn-ea"/>
              <a:cs typeface="Arial" pitchFamily="34" charset="0"/>
            </a:rPr>
            <a:t>Enter the base labor rate per hour, and any additional benefits per hour you pay in the specified column.  You can also include other items such as travel pay, and other per diems in the column specified as "Other Benefits".  The remaining items e.g., corporate tax etc., are automatically calculated based upon your entries.  You must complete the Overhead Expense section to calculate Overhead Rates.  We have arbitrarily assigned default values which </a:t>
          </a:r>
          <a:r>
            <a:rPr lang="en-US" sz="1050" b="0" i="0" u="sng" baseline="0">
              <a:solidFill>
                <a:sysClr val="windowText" lastClr="000000"/>
              </a:solidFill>
              <a:latin typeface="+mn-lt"/>
              <a:ea typeface="+mn-ea"/>
              <a:cs typeface="Arial" pitchFamily="34" charset="0"/>
            </a:rPr>
            <a:t>must</a:t>
          </a:r>
          <a:r>
            <a:rPr lang="en-US" sz="1050" b="0" i="0" baseline="0">
              <a:solidFill>
                <a:sysClr val="windowText" lastClr="000000"/>
              </a:solidFill>
              <a:latin typeface="+mn-lt"/>
              <a:ea typeface="+mn-ea"/>
              <a:cs typeface="Arial" pitchFamily="34" charset="0"/>
            </a:rPr>
            <a:t> be changed to incorporate your information.</a:t>
          </a:r>
          <a:endParaRPr lang="en-US" sz="1050">
            <a:solidFill>
              <a:sysClr val="windowText" lastClr="000000"/>
            </a:solidFill>
            <a:latin typeface="+mn-lt"/>
            <a:cs typeface="Arial" pitchFamily="34" charset="0"/>
          </a:endParaRPr>
        </a:p>
        <a:p>
          <a:pPr rtl="0" fontAlgn="base"/>
          <a:endParaRPr lang="en-US" sz="1050" b="0" i="0" baseline="0">
            <a:solidFill>
              <a:sysClr val="windowText" lastClr="000000"/>
            </a:solidFill>
            <a:latin typeface="+mn-lt"/>
            <a:ea typeface="+mn-ea"/>
            <a:cs typeface="Arial" pitchFamily="34" charset="0"/>
          </a:endParaRPr>
        </a:p>
        <a:p>
          <a:pPr rtl="0" fontAlgn="base"/>
          <a:r>
            <a:rPr lang="en-US" sz="1050" b="1" i="0" baseline="0">
              <a:solidFill>
                <a:sysClr val="windowText" lastClr="000000"/>
              </a:solidFill>
              <a:latin typeface="+mn-lt"/>
              <a:ea typeface="+mn-ea"/>
              <a:cs typeface="Arial" pitchFamily="34" charset="0"/>
            </a:rPr>
            <a:t>Overhead (per Month)</a:t>
          </a:r>
          <a:endParaRPr lang="en-US" sz="1050" b="0" i="0" baseline="0">
            <a:solidFill>
              <a:sysClr val="windowText" lastClr="000000"/>
            </a:solidFill>
            <a:latin typeface="+mn-lt"/>
            <a:ea typeface="+mn-ea"/>
            <a:cs typeface="Arial" pitchFamily="34" charset="0"/>
          </a:endParaRPr>
        </a:p>
        <a:p>
          <a:pPr rtl="0"/>
          <a:r>
            <a:rPr lang="en-US" sz="1050" b="0" i="0" baseline="0">
              <a:solidFill>
                <a:sysClr val="windowText" lastClr="000000"/>
              </a:solidFill>
              <a:latin typeface="+mn-lt"/>
              <a:ea typeface="+mn-ea"/>
              <a:cs typeface="Arial" pitchFamily="34" charset="0"/>
            </a:rPr>
            <a:t>Enter your Annual Sales or Estimated Annual Sales.  It is important to be as accurate as possible to avoid overestimating or underestimating overhead expenses.    Enter your total monthly non-labor expenses e.g., rent, utilities, and other regular monthly payments followed by monthly clerical and officer salaries.  The remaining items e.g., corporate taxes etc., are automatically calculated based upon your entries.  Is it important to estimate overhead?  Yes!  It gives you a more accurate forecasting of your costs and associated margin requirements.  We have arbitrarily assigned default values which </a:t>
          </a:r>
          <a:r>
            <a:rPr lang="en-US" sz="1050" b="0" i="0" u="sng" baseline="0">
              <a:solidFill>
                <a:sysClr val="windowText" lastClr="000000"/>
              </a:solidFill>
              <a:latin typeface="+mn-lt"/>
              <a:ea typeface="+mn-ea"/>
              <a:cs typeface="Arial" pitchFamily="34" charset="0"/>
            </a:rPr>
            <a:t>must</a:t>
          </a:r>
          <a:r>
            <a:rPr lang="en-US" sz="1050" b="0" i="0" baseline="0">
              <a:solidFill>
                <a:sysClr val="windowText" lastClr="000000"/>
              </a:solidFill>
              <a:latin typeface="+mn-lt"/>
              <a:ea typeface="+mn-ea"/>
              <a:cs typeface="Arial" pitchFamily="34" charset="0"/>
            </a:rPr>
            <a:t> be changed to incorporate your information.</a:t>
          </a:r>
          <a:endParaRPr lang="en-US" sz="1050">
            <a:solidFill>
              <a:sysClr val="windowText" lastClr="000000"/>
            </a:solidFill>
            <a:latin typeface="+mn-lt"/>
            <a:cs typeface="Arial" pitchFamily="34" charset="0"/>
          </a:endParaRPr>
        </a:p>
        <a:p>
          <a:pPr rtl="0" fontAlgn="base"/>
          <a:endParaRPr lang="en-US" sz="1050" b="0" i="0" baseline="0">
            <a:solidFill>
              <a:sysClr val="windowText" lastClr="000000"/>
            </a:solidFill>
            <a:latin typeface="+mn-lt"/>
            <a:ea typeface="+mn-ea"/>
            <a:cs typeface="Arial" pitchFamily="34" charset="0"/>
          </a:endParaRPr>
        </a:p>
        <a:p>
          <a:pPr rtl="0" fontAlgn="base"/>
          <a:r>
            <a:rPr lang="en-US" sz="1050" b="1" i="0" baseline="0">
              <a:solidFill>
                <a:sysClr val="windowText" lastClr="000000"/>
              </a:solidFill>
              <a:latin typeface="+mn-lt"/>
              <a:ea typeface="+mn-ea"/>
              <a:cs typeface="Arial" pitchFamily="34" charset="0"/>
            </a:rPr>
            <a:t>Financial Rates</a:t>
          </a:r>
          <a:endParaRPr lang="en-US" sz="1050" b="0" i="0" baseline="0">
            <a:solidFill>
              <a:sysClr val="windowText" lastClr="000000"/>
            </a:solidFill>
            <a:latin typeface="+mn-lt"/>
            <a:ea typeface="+mn-ea"/>
            <a:cs typeface="Arial" pitchFamily="34" charset="0"/>
          </a:endParaRPr>
        </a:p>
        <a:p>
          <a:pPr rtl="0"/>
          <a:r>
            <a:rPr lang="en-US" sz="1050" b="0" i="0" baseline="0">
              <a:solidFill>
                <a:sysClr val="windowText" lastClr="000000"/>
              </a:solidFill>
              <a:latin typeface="+mn-lt"/>
              <a:ea typeface="+mn-ea"/>
              <a:cs typeface="Arial" pitchFamily="34" charset="0"/>
            </a:rPr>
            <a:t>We have arbitrary assigned default values for the corporate tax and insurance rate columns.  The corporate tax rate percentage is determined by your Company taxes e.g. company portion of employee's social security &amp; medicare, unemployment etc.  Whereas the insurance percentage is determined by your premium rates for contractor's liability, worker's compensation and other life insurance policies paid annually.  You </a:t>
          </a:r>
          <a:r>
            <a:rPr lang="en-US" sz="1050" b="0" i="0" u="sng" baseline="0">
              <a:solidFill>
                <a:sysClr val="windowText" lastClr="000000"/>
              </a:solidFill>
              <a:latin typeface="+mn-lt"/>
              <a:ea typeface="+mn-ea"/>
              <a:cs typeface="Arial" pitchFamily="34" charset="0"/>
            </a:rPr>
            <a:t>must</a:t>
          </a:r>
          <a:r>
            <a:rPr lang="en-US" sz="1050" b="0" i="0" baseline="0">
              <a:solidFill>
                <a:sysClr val="windowText" lastClr="000000"/>
              </a:solidFill>
              <a:latin typeface="+mn-lt"/>
              <a:ea typeface="+mn-ea"/>
              <a:cs typeface="Arial" pitchFamily="34" charset="0"/>
            </a:rPr>
            <a:t> adjust these rates to incorporate your information.</a:t>
          </a:r>
          <a:endParaRPr lang="en-US" sz="1050">
            <a:solidFill>
              <a:sysClr val="windowText" lastClr="000000"/>
            </a:solidFill>
            <a:latin typeface="+mn-lt"/>
            <a:cs typeface="Arial" pitchFamily="34" charset="0"/>
          </a:endParaRPr>
        </a:p>
        <a:p>
          <a:pPr algn="l" rtl="0">
            <a:defRPr sz="1000"/>
          </a:pPr>
          <a:endParaRPr lang="en-US" sz="1050" b="0" i="0" u="none" strike="noStrike" baseline="0">
            <a:solidFill>
              <a:sysClr val="windowText" lastClr="000000"/>
            </a:solidFill>
            <a:latin typeface="+mn-lt"/>
            <a:cs typeface="Arial" pitchFamily="34" charset="0"/>
          </a:endParaRPr>
        </a:p>
      </xdr:txBody>
    </xdr:sp>
    <xdr:clientData fPrintsWithSheet="0"/>
  </xdr:twoCellAnchor>
  <xdr:twoCellAnchor>
    <xdr:from>
      <xdr:col>1</xdr:col>
      <xdr:colOff>19051</xdr:colOff>
      <xdr:row>18</xdr:row>
      <xdr:rowOff>114300</xdr:rowOff>
    </xdr:from>
    <xdr:to>
      <xdr:col>2</xdr:col>
      <xdr:colOff>1476375</xdr:colOff>
      <xdr:row>39</xdr:row>
      <xdr:rowOff>66675</xdr:rowOff>
    </xdr:to>
    <xdr:sp macro="" textlink="">
      <xdr:nvSpPr>
        <xdr:cNvPr id="3" name="TextBox 2"/>
        <xdr:cNvSpPr txBox="1"/>
      </xdr:nvSpPr>
      <xdr:spPr>
        <a:xfrm>
          <a:off x="628651" y="3867150"/>
          <a:ext cx="3114674" cy="33528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wrap="square" lIns="228600" tIns="228600" rIns="228600" bIns="228600" rtlCol="0" anchor="t"/>
        <a:lstStyle/>
        <a:p>
          <a:pPr rtl="0"/>
          <a:r>
            <a:rPr lang="en-US" sz="1000" b="0" i="0" cap="none" spc="0" baseline="0">
              <a:ln>
                <a:noFill/>
              </a:ln>
              <a:solidFill>
                <a:sysClr val="windowText" lastClr="000000"/>
              </a:solidFill>
              <a:effectLst/>
              <a:latin typeface="+mn-lt"/>
              <a:ea typeface="+mn-ea"/>
              <a:cs typeface="Arial" pitchFamily="34" charset="0"/>
            </a:rPr>
            <a:t>DISCLAIMER.</a:t>
          </a:r>
        </a:p>
        <a:p>
          <a:pPr rtl="0"/>
          <a:r>
            <a:rPr lang="en-US" sz="1000" b="0" i="0" cap="none" spc="0" baseline="0">
              <a:ln>
                <a:noFill/>
              </a:ln>
              <a:solidFill>
                <a:sysClr val="windowText" lastClr="000000"/>
              </a:solidFill>
              <a:effectLst/>
              <a:latin typeface="+mn-lt"/>
              <a:ea typeface="+mn-ea"/>
              <a:cs typeface="Arial" pitchFamily="34" charset="0"/>
            </a:rPr>
            <a:t> Thomas Insulation Corporation publications are available online for your convenience. Thomas Insulation Corporation will use reasonable efforts to include up-to-date and accurate information on this internet site, but make no representations, warranties, or assurances as to the accuracy, currency, or completeness of the information provided. </a:t>
          </a:r>
        </a:p>
        <a:p>
          <a:pPr rtl="0"/>
          <a:endParaRPr lang="en-US" sz="1000" b="0" i="0" cap="none" spc="0" baseline="0">
            <a:ln>
              <a:noFill/>
            </a:ln>
            <a:solidFill>
              <a:sysClr val="windowText" lastClr="000000"/>
            </a:solidFill>
            <a:effectLst/>
            <a:latin typeface="+mn-lt"/>
            <a:ea typeface="+mn-ea"/>
            <a:cs typeface="Arial" pitchFamily="34" charset="0"/>
          </a:endParaRPr>
        </a:p>
        <a:p>
          <a:pPr rtl="0"/>
          <a:r>
            <a:rPr lang="en-US" sz="1000" b="0" i="0" cap="none" spc="0" baseline="0">
              <a:ln>
                <a:noFill/>
              </a:ln>
              <a:solidFill>
                <a:sysClr val="windowText" lastClr="000000"/>
              </a:solidFill>
              <a:effectLst/>
              <a:latin typeface="+mn-lt"/>
              <a:ea typeface="+mn-ea"/>
              <a:cs typeface="Arial" pitchFamily="34" charset="0"/>
            </a:rPr>
            <a:t>This worksheet is copyrighted Thomas Insulation Corporation 2000-2011 with All Rights Reserved and is made available free of charge.</a:t>
          </a:r>
        </a:p>
        <a:p>
          <a:pPr rtl="0"/>
          <a:endParaRPr lang="en-US" sz="1000" b="0" i="0" cap="none" spc="0" baseline="0">
            <a:ln>
              <a:noFill/>
            </a:ln>
            <a:solidFill>
              <a:sysClr val="windowText" lastClr="000000"/>
            </a:solidFill>
            <a:effectLst/>
            <a:latin typeface="+mn-lt"/>
            <a:ea typeface="+mn-ea"/>
            <a:cs typeface="Arial" pitchFamily="34" charset="0"/>
          </a:endParaRPr>
        </a:p>
        <a:p>
          <a:pPr rtl="0"/>
          <a:r>
            <a:rPr lang="en-US" sz="1000" b="0" i="0" cap="none" spc="0" baseline="0">
              <a:ln>
                <a:noFill/>
              </a:ln>
              <a:solidFill>
                <a:sysClr val="windowText" lastClr="000000"/>
              </a:solidFill>
              <a:effectLst/>
              <a:latin typeface="+mn-lt"/>
              <a:ea typeface="+mn-ea"/>
              <a:cs typeface="Arial" pitchFamily="34" charset="0"/>
            </a:rPr>
            <a:t>Thomas Insulation Corporation provides no support in any form for this spreadsheet.</a:t>
          </a:r>
        </a:p>
      </xdr:txBody>
    </xdr:sp>
    <xdr:clientData/>
  </xdr:twoCellAnchor>
  <xdr:twoCellAnchor>
    <xdr:from>
      <xdr:col>9</xdr:col>
      <xdr:colOff>180974</xdr:colOff>
      <xdr:row>2</xdr:row>
      <xdr:rowOff>180975</xdr:rowOff>
    </xdr:from>
    <xdr:to>
      <xdr:col>19</xdr:col>
      <xdr:colOff>95250</xdr:colOff>
      <xdr:row>54</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180974</xdr:colOff>
      <xdr:row>2</xdr:row>
      <xdr:rowOff>171450</xdr:rowOff>
    </xdr:from>
    <xdr:to>
      <xdr:col>29</xdr:col>
      <xdr:colOff>114299</xdr:colOff>
      <xdr:row>54</xdr:row>
      <xdr:rowOff>95251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76200</xdr:colOff>
      <xdr:row>3</xdr:row>
      <xdr:rowOff>19050</xdr:rowOff>
    </xdr:from>
    <xdr:to>
      <xdr:col>24</xdr:col>
      <xdr:colOff>9526</xdr:colOff>
      <xdr:row>78</xdr:row>
      <xdr:rowOff>104775</xdr:rowOff>
    </xdr:to>
    <xdr:sp macro="" textlink="">
      <xdr:nvSpPr>
        <xdr:cNvPr id="3092" name="Text Box 20"/>
        <xdr:cNvSpPr txBox="1">
          <a:spLocks noChangeArrowheads="1"/>
        </xdr:cNvSpPr>
      </xdr:nvSpPr>
      <xdr:spPr bwMode="auto">
        <a:xfrm>
          <a:off x="10677525" y="1009650"/>
          <a:ext cx="2886076" cy="14573250"/>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wrap="square" lIns="228600" tIns="228600" rIns="228600" bIns="228600" anchor="t" upright="1"/>
        <a:lstStyle/>
        <a:p>
          <a:pPr algn="l" rtl="0">
            <a:defRPr sz="1000"/>
          </a:pPr>
          <a:r>
            <a:rPr lang="en-US" sz="1050" b="1" i="0" u="none" strike="noStrike" baseline="0">
              <a:solidFill>
                <a:sysClr val="windowText" lastClr="000000"/>
              </a:solidFill>
              <a:latin typeface="+mn-lt"/>
              <a:cs typeface="Arial"/>
            </a:rPr>
            <a:t>Product Modules</a:t>
          </a:r>
          <a:r>
            <a:rPr lang="en-US" sz="1050" b="0" i="0" u="none" strike="noStrike" baseline="0">
              <a:solidFill>
                <a:sysClr val="windowText" lastClr="000000"/>
              </a:solidFill>
              <a:latin typeface="+mn-lt"/>
              <a:cs typeface="Arial"/>
            </a:rPr>
            <a:t> </a:t>
          </a:r>
        </a:p>
        <a:p>
          <a:pPr algn="l" rtl="0">
            <a:defRPr sz="1000"/>
          </a:pPr>
          <a:r>
            <a:rPr lang="en-US" sz="1050" b="0" i="0" u="none" strike="noStrike" baseline="0">
              <a:solidFill>
                <a:sysClr val="windowText" lastClr="000000"/>
              </a:solidFill>
              <a:latin typeface="+mn-lt"/>
              <a:cs typeface="Arial"/>
            </a:rPr>
            <a:t>(Pipe Covering, PVC Fittings, Duct Wrap and Additional Materials &amp; Equipment Modules)</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Enter the product number (ID) and quantity. Product numbers are usually assigned values between 100 and 999 depending upon which configuration you're using, and can be viewed in the Materials Catalog for additional information.  Print a copy of the Material Catalog for future reference when completing an estimate.  It is  important that products be entered into their designated Modules on the Estimate e.g., pipe covering in the "Pipe Covering" module and fittings in the "Fitting Covers" module etc.  You may enter other products and equipment in the "Additional Materials &amp; Equipment" module.  You must also calculate the Material factor for all material entered into the Materials Catalog.  Estimate the quantity (of the additional material) that one worker can install in 8 hours and divide this sum by 8.  This is your Material Factor.  For assistance in determining the Material Factor, use material factor calculator below.  We have arbitrarily assigned default values for material lists that are included with this template.  You </a:t>
          </a:r>
          <a:r>
            <a:rPr lang="en-US" sz="1050" b="0" i="0" u="sng" strike="noStrike" baseline="0">
              <a:solidFill>
                <a:sysClr val="windowText" lastClr="000000"/>
              </a:solidFill>
              <a:latin typeface="+mn-lt"/>
              <a:cs typeface="Arial"/>
            </a:rPr>
            <a:t>must</a:t>
          </a:r>
          <a:r>
            <a:rPr lang="en-US" sz="1050" b="0" i="0" u="none" strike="noStrike" baseline="0">
              <a:solidFill>
                <a:sysClr val="windowText" lastClr="000000"/>
              </a:solidFill>
              <a:latin typeface="+mn-lt"/>
              <a:cs typeface="Arial"/>
            </a:rPr>
            <a:t> update these to reflect your cost and labor conditions.</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1" i="0" u="none" strike="noStrike" baseline="0">
              <a:solidFill>
                <a:sysClr val="windowText" lastClr="000000"/>
              </a:solidFill>
              <a:latin typeface="+mn-lt"/>
              <a:cs typeface="Arial"/>
            </a:rPr>
            <a:t>Your Estimate Module </a:t>
          </a:r>
          <a:r>
            <a:rPr lang="en-US" sz="1050" b="0" i="0" u="none" strike="noStrike" baseline="0">
              <a:solidFill>
                <a:sysClr val="windowText" lastClr="000000"/>
              </a:solidFill>
              <a:latin typeface="+mn-lt"/>
              <a:cs typeface="Arial"/>
            </a:rPr>
            <a:t>(Using the Automatic Calculation)</a:t>
          </a:r>
        </a:p>
        <a:p>
          <a:pPr algn="l" rtl="0">
            <a:defRPr sz="1000"/>
          </a:pPr>
          <a:r>
            <a:rPr lang="en-US" sz="1050" b="0" i="0" u="none" strike="noStrike" baseline="0">
              <a:solidFill>
                <a:sysClr val="windowText" lastClr="000000"/>
              </a:solidFill>
              <a:latin typeface="+mn-lt"/>
              <a:cs typeface="Arial"/>
            </a:rPr>
            <a:t>This module is automatically calculated.   We have arbitrarily assigned a default profit margin of 30% which may be adjusted to match your corporate objectives.  Your Labor Hours are then automatically Reversed Calculated so that you can determine if the data that you entered in the "Material Factor" column of the Materials Catalog is on target.  You may adjust the Sales Tax to match your local tax authorities requirements.</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1" i="0" u="none" strike="noStrike" baseline="0">
              <a:solidFill>
                <a:sysClr val="windowText" lastClr="000000"/>
              </a:solidFill>
              <a:latin typeface="+mn-lt"/>
              <a:cs typeface="Arial"/>
            </a:rPr>
            <a:t>Your Estimate Module </a:t>
          </a:r>
          <a:r>
            <a:rPr lang="en-US" sz="1050" b="0" i="0" u="none" strike="noStrike" baseline="0">
              <a:solidFill>
                <a:sysClr val="windowText" lastClr="000000"/>
              </a:solidFill>
              <a:latin typeface="+mn-lt"/>
              <a:cs typeface="Arial"/>
            </a:rPr>
            <a:t>(Using the Manual Calculation)</a:t>
          </a:r>
        </a:p>
        <a:p>
          <a:pPr algn="l" rtl="0">
            <a:defRPr sz="1000"/>
          </a:pPr>
          <a:r>
            <a:rPr lang="en-US" sz="1050" b="0" i="0" u="none" strike="noStrike" baseline="0">
              <a:solidFill>
                <a:sysClr val="windowText" lastClr="000000"/>
              </a:solidFill>
              <a:latin typeface="+mn-lt"/>
              <a:cs typeface="Arial"/>
            </a:rPr>
            <a:t>This module requires you to enter the number of labor hours needed to install each specific insulation material.   We have arbitrarily assigned a default profit margin of 30% which also may be adjusted to match your corporate objectives.  Small variances may be seen due to rounding differences when compared to the automatic calculation.  You may adjust the Sales Tax to match your local tax authorities requirements.</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1" i="0" u="none" strike="noStrike" baseline="0">
              <a:solidFill>
                <a:sysClr val="windowText" lastClr="000000"/>
              </a:solidFill>
              <a:latin typeface="+mn-lt"/>
              <a:cs typeface="Arial"/>
            </a:rPr>
            <a:t>Your Financial Analysis Module</a:t>
          </a: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The financial analysis is calculated from the "Your Estimate Using the Automatic Calculation" module and provides several different ratios to help better understand your operating cost and profit as well as the distribution of material usage.  The materials, labor, cost, sales tax and profit ratios are expressed as a percentage of the total estimate (The sales tax and markup manual entries are calculated as a percentage of total materials and labor, and not the total estimate).  Whereas the specific materials ratios' e.g., pipe covering, duct wrap, etc., are expressed as a percentage of total materials.  The labor/materials ratio is expressed a percentage of materials to labor.   </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How can these ratios help you?  The profitability ratios and the chart give you a visual overview of costs versus profit, allowing you the opportunity to further optimize your operations by adjusting the aforementioned factors.  The material ratios' provide you a distribution or usage analysis for each specific material used in the estimate.</a:t>
          </a:r>
        </a:p>
      </xdr:txBody>
    </xdr:sp>
    <xdr:clientData fPrintsWithSheet="0"/>
  </xdr:twoCellAnchor>
  <xdr:twoCellAnchor>
    <xdr:from>
      <xdr:col>24</xdr:col>
      <xdr:colOff>323848</xdr:colOff>
      <xdr:row>42</xdr:row>
      <xdr:rowOff>9524</xdr:rowOff>
    </xdr:from>
    <xdr:to>
      <xdr:col>37</xdr:col>
      <xdr:colOff>581025</xdr:colOff>
      <xdr:row>78</xdr:row>
      <xdr:rowOff>152400</xdr:rowOff>
    </xdr:to>
    <xdr:graphicFrame macro="">
      <xdr:nvGraphicFramePr>
        <xdr:cNvPr id="3107"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314325</xdr:colOff>
      <xdr:row>3</xdr:row>
      <xdr:rowOff>28575</xdr:rowOff>
    </xdr:from>
    <xdr:to>
      <xdr:col>37</xdr:col>
      <xdr:colOff>552450</xdr:colOff>
      <xdr:row>40</xdr:row>
      <xdr:rowOff>133350</xdr:rowOff>
    </xdr:to>
    <xdr:graphicFrame macro="">
      <xdr:nvGraphicFramePr>
        <xdr:cNvPr id="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xdr:row>
      <xdr:rowOff>2</xdr:rowOff>
    </xdr:from>
    <xdr:to>
      <xdr:col>24</xdr:col>
      <xdr:colOff>0</xdr:colOff>
      <xdr:row>26</xdr:row>
      <xdr:rowOff>104775</xdr:rowOff>
    </xdr:to>
    <xdr:sp macro="" textlink="">
      <xdr:nvSpPr>
        <xdr:cNvPr id="8194" name="Text Box 2"/>
        <xdr:cNvSpPr txBox="1">
          <a:spLocks noChangeArrowheads="1"/>
        </xdr:cNvSpPr>
      </xdr:nvSpPr>
      <xdr:spPr bwMode="auto">
        <a:xfrm>
          <a:off x="10429875" y="942977"/>
          <a:ext cx="10544175" cy="4648198"/>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wrap="square" lIns="228600" tIns="228600" rIns="228600" bIns="228600" anchor="t" upright="1"/>
        <a:lstStyle/>
        <a:p>
          <a:pPr algn="l" rtl="0">
            <a:defRPr sz="1000"/>
          </a:pPr>
          <a:r>
            <a:rPr lang="en-US" sz="1050" b="0" i="0" u="none" strike="noStrike" baseline="0">
              <a:solidFill>
                <a:sysClr val="windowText" lastClr="000000"/>
              </a:solidFill>
              <a:latin typeface="+mn-lt"/>
              <a:cs typeface="Arial"/>
            </a:rPr>
            <a:t>The materials catalog maintains pricing and indexing information for all products and equipment that may be used in the project estimation.</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You have the ability to edit the Product Name, My Cost, Material Factor, Description, Category and Price Markup Percentage, as well as to add additional products (Product ID's 700 and greater or other specified areas.</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1" i="0" u="none" strike="noStrike" baseline="0">
              <a:solidFill>
                <a:sysClr val="windowText" lastClr="000000"/>
              </a:solidFill>
              <a:latin typeface="+mn-lt"/>
              <a:cs typeface="Arial"/>
            </a:rPr>
            <a:t>Price Markup</a:t>
          </a: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The Price Markup column channels the pricing data to the estimation worksheet.  If you need to make adjustments to your pricing, you may do so by changing your markup rate and/or "My Cost".  It is assumed that you will use My Cost to indicate your actual cost.  We have arbitrarily assigned default values of which you may adjust.</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1" i="0" u="none" strike="noStrike" baseline="0">
              <a:solidFill>
                <a:sysClr val="windowText" lastClr="000000"/>
              </a:solidFill>
              <a:latin typeface="+mn-lt"/>
              <a:cs typeface="Arial"/>
            </a:rPr>
            <a:t>Material Factor</a:t>
          </a: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Enter the amount of material that can be installed per hour.  This factor is calculated largely based upon your own experience.  However, you can also use the Material Factor Calculator  below to take a Median Average so as to yield more meaningful values.   We have arbitrarily assigned default values of which you may adjust.</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1" i="0" u="none" strike="noStrike" baseline="0">
              <a:solidFill>
                <a:sysClr val="windowText" lastClr="000000"/>
              </a:solidFill>
              <a:latin typeface="+mn-lt"/>
              <a:cs typeface="Arial"/>
            </a:rPr>
            <a:t>Labor Factor</a:t>
          </a: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This field automatically calculates your labor cost per material item.  It is derived from your Material Factor, Material Cost and Wage entries.</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*Is  important that products be entered into their designated areas on the Estimate e.g., pipe covering in the "Pipe Covering" module and fittings in the "Fitting Covers" module etc.  You may enter other products and equipment in the "Additional Materials &amp; Equipment" module.</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1" i="0" u="none" strike="noStrike" baseline="0">
              <a:solidFill>
                <a:sysClr val="windowText" lastClr="000000"/>
              </a:solidFill>
              <a:latin typeface="+mn-lt"/>
              <a:cs typeface="Arial"/>
            </a:rPr>
            <a:t>Sorting &amp; Searching</a:t>
          </a: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The Materials Catalog can be sorted using the drop down menus located at the top of page.  We recommned sorting by Product Description and/or Category.  Once sorted, the display view can then be printed.</a:t>
          </a:r>
        </a:p>
        <a:p>
          <a:pPr algn="l" rtl="0">
            <a:defRPr sz="1000"/>
          </a:pPr>
          <a:endParaRPr lang="en-US" sz="1050" b="0" i="0" u="none" strike="noStrike" baseline="0">
            <a:solidFill>
              <a:sysClr val="windowText" lastClr="000000"/>
            </a:solidFill>
            <a:latin typeface="+mn-lt"/>
            <a:cs typeface="Arial"/>
          </a:endParaRPr>
        </a:p>
        <a:p>
          <a:pPr algn="l" rtl="0">
            <a:defRPr sz="1000"/>
          </a:pPr>
          <a:r>
            <a:rPr lang="en-US" sz="1050" b="0" i="0" u="none" strike="noStrike" baseline="0">
              <a:solidFill>
                <a:sysClr val="windowText" lastClr="000000"/>
              </a:solidFill>
              <a:latin typeface="+mn-lt"/>
              <a:cs typeface="Arial"/>
            </a:rPr>
            <a:t>As an alternative, you may use the Form menu for rapid searches.  Choose Data --&gt; Form, and then choose Criteria from the Worksheet Toolbar.  Enter the Product Number etc., to search for a specific product.</a:t>
          </a:r>
        </a:p>
      </xdr:txBody>
    </xdr:sp>
    <xdr:clientData fPrintsWithSheet="0"/>
  </xdr:twoCellAnchor>
  <xdr:twoCellAnchor>
    <xdr:from>
      <xdr:col>19</xdr:col>
      <xdr:colOff>238124</xdr:colOff>
      <xdr:row>29</xdr:row>
      <xdr:rowOff>9524</xdr:rowOff>
    </xdr:from>
    <xdr:to>
      <xdr:col>24</xdr:col>
      <xdr:colOff>9525</xdr:colOff>
      <xdr:row>49</xdr:row>
      <xdr:rowOff>123825</xdr:rowOff>
    </xdr:to>
    <xdr:sp macro="" textlink="">
      <xdr:nvSpPr>
        <xdr:cNvPr id="6" name="Text Box 2"/>
        <xdr:cNvSpPr txBox="1">
          <a:spLocks noChangeArrowheads="1"/>
        </xdr:cNvSpPr>
      </xdr:nvSpPr>
      <xdr:spPr bwMode="auto">
        <a:xfrm>
          <a:off x="18164174" y="6076949"/>
          <a:ext cx="2819401" cy="3905251"/>
        </a:xfrm>
        <a:prstGeom prst="rect">
          <a:avLst/>
        </a:prstGeom>
        <a:ln>
          <a:headEnd/>
          <a:tailEnd/>
        </a:ln>
      </xdr:spPr>
      <xdr:style>
        <a:lnRef idx="1">
          <a:schemeClr val="accent1"/>
        </a:lnRef>
        <a:fillRef idx="2">
          <a:schemeClr val="accent1"/>
        </a:fillRef>
        <a:effectRef idx="1">
          <a:schemeClr val="accent1"/>
        </a:effectRef>
        <a:fontRef idx="minor">
          <a:schemeClr val="dk1"/>
        </a:fontRef>
      </xdr:style>
      <xdr:txBody>
        <a:bodyPr vertOverflow="clip" wrap="square" lIns="228600" tIns="228600" rIns="228600" bIns="228600" anchor="t" upright="1"/>
        <a:lstStyle/>
        <a:p>
          <a:pPr algn="l" rtl="0">
            <a:defRPr sz="1000"/>
          </a:pPr>
          <a:r>
            <a:rPr lang="en-US" sz="1000" b="0" i="0" u="none" strike="noStrike" baseline="0">
              <a:solidFill>
                <a:sysClr val="windowText" lastClr="000000"/>
              </a:solidFill>
              <a:latin typeface="+mn-lt"/>
              <a:cs typeface="Arial"/>
            </a:rPr>
            <a:t>This section is OPTIONAL.  However, it enables you to be more accurate in your determination of how much material can be installed per hour.  We have arbitrarily assigned default values of which you </a:t>
          </a:r>
          <a:r>
            <a:rPr lang="en-US" sz="1000" b="0" i="0" u="sng" strike="noStrike" baseline="0">
              <a:solidFill>
                <a:sysClr val="windowText" lastClr="000000"/>
              </a:solidFill>
              <a:latin typeface="+mn-lt"/>
              <a:cs typeface="Arial"/>
            </a:rPr>
            <a:t>must</a:t>
          </a:r>
          <a:r>
            <a:rPr lang="en-US" sz="1000" b="0" i="0" u="none" strike="noStrike" baseline="0">
              <a:solidFill>
                <a:sysClr val="windowText" lastClr="000000"/>
              </a:solidFill>
              <a:latin typeface="+mn-lt"/>
              <a:cs typeface="Arial"/>
            </a:rPr>
            <a:t> adjust.  These values do not correspond to the product example listed.</a:t>
          </a:r>
        </a:p>
        <a:p>
          <a:pPr algn="l" rtl="0">
            <a:defRPr sz="1000"/>
          </a:pPr>
          <a:endParaRPr lang="en-US" sz="1000" b="0" i="0" u="none" strike="noStrike" baseline="0">
            <a:solidFill>
              <a:sysClr val="windowText" lastClr="000000"/>
            </a:solidFill>
            <a:latin typeface="+mn-lt"/>
            <a:cs typeface="Arial"/>
          </a:endParaRPr>
        </a:p>
        <a:p>
          <a:pPr algn="l" rtl="0">
            <a:defRPr sz="1000"/>
          </a:pPr>
          <a:r>
            <a:rPr lang="en-US" sz="1000" b="0" i="0" u="none" strike="noStrike" baseline="0">
              <a:solidFill>
                <a:sysClr val="windowText" lastClr="000000"/>
              </a:solidFill>
              <a:latin typeface="+mn-lt"/>
              <a:cs typeface="Arial"/>
            </a:rPr>
            <a:t>There are many calculations you can determine e.g., Pipe Covering, Duct Wrap, PVC Fittings, Tape and Shields.  Simply enter your data into the "Footage Per Hour" Section and the Median Average will be calculated.  This number can then be applied to the Labor &amp; Overhead Section and also used in the Additional Materials Section of the Estimate.</a:t>
          </a:r>
        </a:p>
        <a:p>
          <a:pPr algn="l" rtl="0">
            <a:defRPr sz="1000"/>
          </a:pPr>
          <a:endParaRPr lang="en-US" sz="1000" b="0" i="0" u="none" strike="noStrike" baseline="0">
            <a:solidFill>
              <a:sysClr val="windowText" lastClr="000000"/>
            </a:solidFill>
            <a:latin typeface="+mn-lt"/>
            <a:cs typeface="Arial"/>
          </a:endParaRPr>
        </a:p>
        <a:p>
          <a:pPr algn="l" rtl="0">
            <a:defRPr sz="1000"/>
          </a:pPr>
          <a:r>
            <a:rPr lang="en-US" sz="1000" b="0" i="0" u="none" strike="noStrike" baseline="0">
              <a:solidFill>
                <a:sysClr val="windowText" lastClr="000000"/>
              </a:solidFill>
              <a:latin typeface="+mn-lt"/>
              <a:cs typeface="Arial"/>
            </a:rPr>
            <a:t>The Median Rate looks at the different footage per hour variables and measures them according to their weight.  That is to say, how often each variable is repeated and then adjusted to this frequency, so as to yield a more meaningful average.</a:t>
          </a:r>
        </a:p>
        <a:p>
          <a:pPr algn="l" rtl="0">
            <a:defRPr sz="1000"/>
          </a:pPr>
          <a:endParaRPr lang="en-US" sz="1000" b="0" i="0" u="none" strike="noStrike" baseline="0">
            <a:solidFill>
              <a:sysClr val="windowText" lastClr="000000"/>
            </a:solidFill>
            <a:latin typeface="+mn-lt"/>
            <a:cs typeface="Arial"/>
          </a:endParaRPr>
        </a:p>
      </xdr:txBody>
    </xdr:sp>
    <xdr:clientData/>
  </xdr:twoCellAnchor>
  <xdr:twoCellAnchor>
    <xdr:from>
      <xdr:col>12</xdr:col>
      <xdr:colOff>228599</xdr:colOff>
      <xdr:row>29</xdr:row>
      <xdr:rowOff>19050</xdr:rowOff>
    </xdr:from>
    <xdr:to>
      <xdr:col>19</xdr:col>
      <xdr:colOff>28574</xdr:colOff>
      <xdr:row>45</xdr:row>
      <xdr:rowOff>171450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228600</xdr:colOff>
      <xdr:row>46</xdr:row>
      <xdr:rowOff>114300</xdr:rowOff>
    </xdr:from>
    <xdr:to>
      <xdr:col>19</xdr:col>
      <xdr:colOff>28575</xdr:colOff>
      <xdr:row>61</xdr:row>
      <xdr:rowOff>85725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9299263" cy="60783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9263" cy="60783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9263" cy="60783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enableFormatConditionsCalculation="0">
    <tabColor rgb="FF00B0F0"/>
    <pageSetUpPr autoPageBreaks="0" fitToPage="1"/>
  </sheetPr>
  <dimension ref="B1:O45"/>
  <sheetViews>
    <sheetView tabSelected="1" workbookViewId="0">
      <selection activeCell="B5" sqref="B5"/>
    </sheetView>
  </sheetViews>
  <sheetFormatPr defaultColWidth="8.85546875" defaultRowHeight="12.75"/>
  <cols>
    <col min="1" max="1" width="9.140625" style="7" customWidth="1"/>
    <col min="2" max="2" width="24.85546875" style="7" customWidth="1"/>
    <col min="3" max="3" width="22.85546875" style="7" customWidth="1"/>
    <col min="4" max="4" width="21.42578125" style="7" customWidth="1"/>
    <col min="5" max="5" width="17.28515625" style="7" customWidth="1"/>
    <col min="6" max="6" width="18.42578125" style="7" customWidth="1"/>
    <col min="7" max="7" width="14.28515625" style="7" customWidth="1"/>
    <col min="8" max="8" width="20" style="7" customWidth="1"/>
    <col min="9" max="9" width="19.42578125" style="7" customWidth="1"/>
    <col min="10" max="10" width="9.28515625" style="2" bestFit="1" customWidth="1"/>
    <col min="11" max="11" width="11.85546875" style="2" customWidth="1"/>
    <col min="12" max="12" width="9.28515625" style="2" bestFit="1" customWidth="1"/>
    <col min="13" max="16384" width="8.85546875" style="7"/>
  </cols>
  <sheetData>
    <row r="1" spans="2:15" s="2" customFormat="1" ht="45" customHeight="1">
      <c r="B1" s="176" t="s">
        <v>344</v>
      </c>
      <c r="C1" s="1"/>
      <c r="D1" s="1"/>
      <c r="G1" s="1"/>
      <c r="H1" s="1"/>
      <c r="I1" s="166" t="s">
        <v>342</v>
      </c>
      <c r="J1" s="1"/>
      <c r="K1" s="1"/>
      <c r="L1" s="1"/>
      <c r="M1" s="3"/>
      <c r="N1" s="3"/>
      <c r="O1" s="3"/>
    </row>
    <row r="2" spans="2:15" s="2" customFormat="1" ht="21.75" customHeight="1">
      <c r="B2" s="4"/>
      <c r="C2" s="1"/>
      <c r="D2" s="1"/>
      <c r="G2" s="1"/>
      <c r="H2" s="1"/>
      <c r="I2" s="165" t="s">
        <v>341</v>
      </c>
      <c r="J2" s="1"/>
      <c r="K2" s="1"/>
      <c r="L2" s="1"/>
      <c r="M2" s="3"/>
      <c r="N2" s="3"/>
      <c r="O2" s="3"/>
    </row>
    <row r="3" spans="2:15" s="2" customFormat="1" ht="15">
      <c r="B3" s="48" t="s">
        <v>305</v>
      </c>
      <c r="C3" s="49"/>
      <c r="D3" s="49"/>
      <c r="E3" s="48"/>
      <c r="F3" s="49"/>
      <c r="G3" s="49"/>
      <c r="H3" s="49"/>
      <c r="L3" s="5"/>
    </row>
    <row r="4" spans="2:15" ht="15">
      <c r="B4" s="50" t="s">
        <v>298</v>
      </c>
      <c r="C4" s="51" t="s">
        <v>299</v>
      </c>
      <c r="D4" s="52" t="s">
        <v>300</v>
      </c>
      <c r="E4" s="125" t="s">
        <v>301</v>
      </c>
      <c r="F4" s="125" t="s">
        <v>302</v>
      </c>
      <c r="G4" s="125" t="s">
        <v>303</v>
      </c>
      <c r="H4" s="125" t="s">
        <v>304</v>
      </c>
      <c r="I4" s="167"/>
      <c r="J4" s="6"/>
      <c r="M4" s="2"/>
    </row>
    <row r="5" spans="2:15" ht="15">
      <c r="B5" s="53">
        <v>15</v>
      </c>
      <c r="C5" s="53">
        <v>5</v>
      </c>
      <c r="D5" s="53">
        <v>2</v>
      </c>
      <c r="E5" s="123">
        <f>$B$5*B13</f>
        <v>1.7999999999999998</v>
      </c>
      <c r="F5" s="123">
        <f>$B$5*C13</f>
        <v>1.9500000000000002</v>
      </c>
      <c r="G5" s="123">
        <f>$B$5*I9</f>
        <v>3.42</v>
      </c>
      <c r="H5" s="124">
        <f>SUM(B5:G5)</f>
        <v>29.17</v>
      </c>
      <c r="I5" s="168"/>
      <c r="J5" s="224"/>
      <c r="K5" s="224"/>
      <c r="M5" s="2"/>
    </row>
    <row r="6" spans="2:15" ht="15">
      <c r="B6" s="54"/>
      <c r="C6" s="55"/>
      <c r="D6" s="54"/>
      <c r="E6" s="64"/>
      <c r="F6" s="65"/>
      <c r="G6" s="64"/>
      <c r="I6" s="56"/>
      <c r="J6" s="224"/>
      <c r="K6" s="224"/>
      <c r="M6" s="2"/>
    </row>
    <row r="7" spans="2:15" ht="15">
      <c r="B7" s="48" t="s">
        <v>306</v>
      </c>
      <c r="C7" s="49"/>
      <c r="D7" s="49"/>
      <c r="E7" s="66"/>
      <c r="F7" s="66"/>
      <c r="G7" s="66"/>
      <c r="I7" s="54"/>
      <c r="J7" s="224"/>
      <c r="K7" s="224"/>
      <c r="M7" s="2"/>
    </row>
    <row r="8" spans="2:15" ht="15">
      <c r="B8" s="50" t="s">
        <v>307</v>
      </c>
      <c r="C8" s="51" t="s">
        <v>308</v>
      </c>
      <c r="D8" s="51" t="s">
        <v>309</v>
      </c>
      <c r="E8" s="52" t="s">
        <v>310</v>
      </c>
      <c r="F8" s="125" t="s">
        <v>301</v>
      </c>
      <c r="G8" s="125" t="s">
        <v>302</v>
      </c>
      <c r="H8" s="125" t="s">
        <v>303</v>
      </c>
      <c r="I8" s="125" t="s">
        <v>311</v>
      </c>
      <c r="J8" s="10"/>
      <c r="K8" s="9"/>
      <c r="L8" s="9"/>
      <c r="M8" s="2"/>
    </row>
    <row r="9" spans="2:15" ht="15">
      <c r="B9" s="57">
        <v>500000</v>
      </c>
      <c r="C9" s="57">
        <v>2000</v>
      </c>
      <c r="D9" s="57">
        <v>1200</v>
      </c>
      <c r="E9" s="57">
        <v>4800</v>
      </c>
      <c r="F9" s="126">
        <f>SUM(D9:E9)*B13</f>
        <v>720</v>
      </c>
      <c r="G9" s="126">
        <f>SUM(D9:E9)*C13</f>
        <v>780</v>
      </c>
      <c r="H9" s="127">
        <f>SUM(C9:G9)</f>
        <v>9500</v>
      </c>
      <c r="I9" s="128">
        <f>IF(AND(H9&gt;0, B9&gt;0),PRODUCT((H9*12)/B9),0)</f>
        <v>0.22800000000000001</v>
      </c>
      <c r="J9" s="11"/>
      <c r="K9" s="8"/>
      <c r="L9" s="8"/>
      <c r="M9" s="2"/>
    </row>
    <row r="10" spans="2:15" ht="15">
      <c r="B10" s="54"/>
      <c r="C10" s="54"/>
      <c r="D10" s="58"/>
      <c r="E10" s="56"/>
      <c r="F10" s="56"/>
      <c r="G10" s="56"/>
      <c r="I10" s="56"/>
      <c r="J10" s="224"/>
      <c r="K10" s="224"/>
      <c r="M10" s="2"/>
    </row>
    <row r="11" spans="2:15" ht="15">
      <c r="B11" s="48" t="s">
        <v>15</v>
      </c>
      <c r="C11" s="49"/>
      <c r="D11" s="49"/>
      <c r="E11" s="59"/>
      <c r="F11" s="59"/>
      <c r="G11" s="59"/>
      <c r="I11" s="56"/>
      <c r="J11" s="224"/>
      <c r="K11" s="224"/>
      <c r="M11" s="2"/>
    </row>
    <row r="12" spans="2:15" ht="15">
      <c r="B12" s="50" t="s">
        <v>5</v>
      </c>
      <c r="C12" s="52" t="s">
        <v>6</v>
      </c>
      <c r="D12" s="60"/>
      <c r="E12" s="59"/>
      <c r="F12" s="59"/>
      <c r="G12" s="59"/>
      <c r="H12" s="59"/>
      <c r="I12" s="56"/>
      <c r="J12" s="224"/>
      <c r="K12" s="224"/>
      <c r="L12" s="9"/>
      <c r="M12" s="2"/>
    </row>
    <row r="13" spans="2:15" ht="15">
      <c r="B13" s="61">
        <v>0.12</v>
      </c>
      <c r="C13" s="61">
        <v>0.13</v>
      </c>
      <c r="D13" s="60"/>
      <c r="E13" s="60"/>
      <c r="F13" s="60"/>
      <c r="G13" s="60"/>
      <c r="H13" s="60"/>
      <c r="I13" s="56"/>
      <c r="J13" s="224"/>
      <c r="K13" s="224"/>
      <c r="L13" s="15"/>
      <c r="M13" s="2"/>
    </row>
    <row r="14" spans="2:15">
      <c r="B14" s="16"/>
      <c r="C14" s="16"/>
      <c r="D14" s="16"/>
      <c r="E14" s="16"/>
      <c r="F14" s="16"/>
      <c r="J14" s="224"/>
      <c r="K14" s="224"/>
    </row>
    <row r="15" spans="2:15">
      <c r="B15" s="7" t="s">
        <v>347</v>
      </c>
      <c r="J15" s="13"/>
    </row>
    <row r="16" spans="2:15" ht="12.75" customHeight="1">
      <c r="B16" s="7" t="s">
        <v>340</v>
      </c>
      <c r="J16" s="11"/>
    </row>
    <row r="17" spans="2:11">
      <c r="B17" s="17" t="s">
        <v>338</v>
      </c>
      <c r="C17" s="18"/>
      <c r="D17" s="18"/>
      <c r="E17" s="18"/>
      <c r="F17" s="18"/>
      <c r="G17" s="18"/>
      <c r="J17" s="224"/>
      <c r="K17" s="224"/>
    </row>
    <row r="18" spans="2:11">
      <c r="B18" s="17" t="s">
        <v>339</v>
      </c>
      <c r="C18" s="18"/>
      <c r="D18" s="18"/>
      <c r="E18" s="18"/>
      <c r="F18" s="18"/>
      <c r="G18" s="18"/>
    </row>
    <row r="19" spans="2:11">
      <c r="B19" s="18"/>
      <c r="C19" s="18"/>
      <c r="D19" s="18"/>
      <c r="E19" s="18"/>
      <c r="F19" s="18"/>
      <c r="J19" s="19"/>
    </row>
    <row r="20" spans="2:11">
      <c r="B20" s="163"/>
      <c r="C20" s="18"/>
      <c r="D20" s="18"/>
      <c r="E20" s="18"/>
      <c r="F20" s="18"/>
      <c r="K20" s="20"/>
    </row>
    <row r="21" spans="2:11">
      <c r="B21" s="164"/>
      <c r="C21" s="18"/>
      <c r="D21" s="21"/>
      <c r="E21" s="223"/>
      <c r="F21" s="223"/>
      <c r="G21" s="22"/>
    </row>
    <row r="22" spans="2:11">
      <c r="B22" s="164"/>
      <c r="C22" s="18"/>
      <c r="D22" s="14"/>
      <c r="E22" s="23"/>
      <c r="F22" s="14"/>
      <c r="G22" s="14"/>
    </row>
    <row r="23" spans="2:11">
      <c r="B23" s="164"/>
      <c r="C23" s="18"/>
      <c r="D23" s="14"/>
      <c r="E23" s="14"/>
      <c r="F23" s="14"/>
      <c r="G23" s="14"/>
    </row>
    <row r="24" spans="2:11">
      <c r="B24" s="164"/>
      <c r="C24" s="18"/>
      <c r="D24" s="24"/>
      <c r="E24" s="23"/>
      <c r="F24" s="14"/>
      <c r="G24" s="14"/>
    </row>
    <row r="25" spans="2:11">
      <c r="B25" s="164"/>
      <c r="C25" s="18"/>
      <c r="D25" s="21"/>
      <c r="E25" s="14"/>
      <c r="F25" s="25"/>
      <c r="G25" s="26"/>
    </row>
    <row r="26" spans="2:11">
      <c r="B26" s="164"/>
      <c r="C26" s="18"/>
      <c r="D26" s="21"/>
      <c r="E26" s="27"/>
      <c r="F26" s="25"/>
      <c r="G26" s="26"/>
    </row>
    <row r="27" spans="2:11">
      <c r="B27" s="18"/>
      <c r="C27" s="18"/>
      <c r="D27" s="21"/>
      <c r="E27" s="28"/>
      <c r="F27" s="25"/>
      <c r="G27" s="26"/>
    </row>
    <row r="28" spans="2:11">
      <c r="B28" s="18"/>
      <c r="C28" s="18"/>
      <c r="D28" s="21"/>
      <c r="E28" s="27"/>
      <c r="F28" s="25"/>
      <c r="G28" s="26"/>
    </row>
    <row r="29" spans="2:11">
      <c r="B29" s="18"/>
      <c r="C29" s="18"/>
      <c r="D29" s="21"/>
      <c r="E29" s="14"/>
      <c r="F29" s="14"/>
      <c r="G29" s="26"/>
    </row>
    <row r="30" spans="2:11">
      <c r="B30" s="18"/>
      <c r="C30" s="18"/>
      <c r="D30" s="21"/>
      <c r="E30" s="14"/>
      <c r="F30" s="14"/>
      <c r="G30" s="26"/>
    </row>
    <row r="31" spans="2:11">
      <c r="B31" s="18"/>
      <c r="C31" s="18"/>
      <c r="D31" s="21"/>
      <c r="E31" s="14"/>
      <c r="F31" s="14"/>
      <c r="G31" s="26"/>
    </row>
    <row r="32" spans="2:11">
      <c r="B32" s="18"/>
      <c r="C32" s="18"/>
      <c r="D32" s="21"/>
      <c r="E32" s="27"/>
      <c r="F32" s="25"/>
      <c r="G32" s="26"/>
    </row>
    <row r="33" spans="2:10">
      <c r="B33" s="18"/>
      <c r="C33" s="18"/>
      <c r="D33" s="21"/>
      <c r="E33" s="28"/>
      <c r="F33" s="25"/>
      <c r="G33" s="26"/>
    </row>
    <row r="34" spans="2:10">
      <c r="B34" s="18"/>
      <c r="C34" s="18"/>
      <c r="D34" s="21"/>
      <c r="E34" s="14"/>
      <c r="F34" s="14"/>
      <c r="G34" s="26"/>
    </row>
    <row r="35" spans="2:10">
      <c r="B35" s="18"/>
      <c r="C35" s="18"/>
      <c r="D35" s="21"/>
      <c r="E35" s="27"/>
      <c r="F35" s="14"/>
      <c r="G35" s="26"/>
    </row>
    <row r="36" spans="2:10">
      <c r="B36" s="18"/>
      <c r="C36" s="18"/>
      <c r="D36" s="21"/>
      <c r="E36" s="27"/>
      <c r="F36" s="14"/>
      <c r="G36" s="26"/>
    </row>
    <row r="37" spans="2:10">
      <c r="B37" s="18"/>
      <c r="C37" s="18"/>
      <c r="D37" s="21"/>
      <c r="E37" s="27"/>
      <c r="F37" s="25"/>
      <c r="G37" s="26"/>
    </row>
    <row r="38" spans="2:10">
      <c r="B38" s="18"/>
      <c r="C38" s="18"/>
      <c r="D38" s="21"/>
      <c r="E38" s="14"/>
      <c r="F38" s="14"/>
      <c r="G38" s="14"/>
    </row>
    <row r="39" spans="2:10">
      <c r="B39" s="18"/>
      <c r="C39" s="18"/>
      <c r="D39" s="21"/>
      <c r="E39" s="14"/>
      <c r="F39" s="14"/>
      <c r="G39" s="14"/>
      <c r="J39" s="29"/>
    </row>
    <row r="40" spans="2:10">
      <c r="B40" s="18"/>
      <c r="C40" s="30"/>
      <c r="D40" s="21"/>
      <c r="E40" s="14"/>
      <c r="F40" s="14"/>
      <c r="G40" s="14"/>
      <c r="J40" s="29"/>
    </row>
    <row r="41" spans="2:10">
      <c r="B41" s="18"/>
      <c r="J41" s="29"/>
    </row>
    <row r="42" spans="2:10">
      <c r="J42" s="13"/>
    </row>
    <row r="45" spans="2:10">
      <c r="J45" s="29"/>
    </row>
  </sheetData>
  <sheetProtection sheet="1" objects="1" scenarios="1" selectLockedCells="1"/>
  <dataConsolidate/>
  <customSheetViews>
    <customSheetView guid="{D261F7F0-6D49-4762-AA62-1E54559C24D6}" fitToPage="1" printArea="1" showRuler="0">
      <selection activeCell="F2" sqref="F2"/>
      <pageMargins left="0.7" right="0.7" top="0.75" bottom="0.75" header="0.3" footer="0.3"/>
      <printOptions horizontalCentered="1"/>
      <pageSetup scale="84" orientation="portrait" horizontalDpi="300" verticalDpi="1200"/>
      <headerFooter alignWithMargins="0">
        <oddHeader>&amp;A</oddHeader>
        <oddFooter>Page &amp;P&amp;R&amp;A</oddFooter>
      </headerFooter>
    </customSheetView>
    <customSheetView guid="{2B4159C8-CEC8-4A69-B006-8A8B07D52636}" fitToPage="1" printArea="1" showRuler="0">
      <selection activeCell="F2" sqref="F2"/>
      <pageMargins left="0.7" right="0.7" top="0.75" bottom="0.75" header="0.3" footer="0.3"/>
      <printOptions horizontalCentered="1"/>
      <pageSetup scale="84" orientation="portrait" horizontalDpi="300" verticalDpi="1200"/>
      <headerFooter alignWithMargins="0">
        <oddHeader>&amp;A</oddHeader>
        <oddFooter>Page &amp;P&amp;R&amp;A</oddFooter>
      </headerFooter>
    </customSheetView>
  </customSheetViews>
  <mergeCells count="10">
    <mergeCell ref="E21:F21"/>
    <mergeCell ref="J5:K5"/>
    <mergeCell ref="J6:K6"/>
    <mergeCell ref="J7:K7"/>
    <mergeCell ref="J10:K10"/>
    <mergeCell ref="J14:K14"/>
    <mergeCell ref="J17:K17"/>
    <mergeCell ref="J11:K11"/>
    <mergeCell ref="J12:K12"/>
    <mergeCell ref="J13:K13"/>
  </mergeCells>
  <phoneticPr fontId="3" type="noConversion"/>
  <dataValidations xWindow="558" yWindow="439" count="1">
    <dataValidation allowBlank="1" showInputMessage="1" showErrorMessage="1" promptTitle="Input Required" prompt="Please enter an amount into this field" sqref="B5:D5 B9:E9 B13:C13"/>
  </dataValidations>
  <printOptions horizontalCentered="1"/>
  <pageMargins left="0.75" right="0.75" top="1" bottom="1" header="0.5" footer="0.5"/>
  <headerFooter alignWithMargins="0"/>
  <ignoredErrors>
    <ignoredError sqref="F9:G9" formulaRange="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tabColor rgb="FF00B0F0"/>
    <pageSetUpPr autoPageBreaks="0" fitToPage="1"/>
  </sheetPr>
  <dimension ref="B1:Z84"/>
  <sheetViews>
    <sheetView workbookViewId="0">
      <selection activeCell="B5" sqref="B5"/>
    </sheetView>
  </sheetViews>
  <sheetFormatPr defaultColWidth="8.85546875" defaultRowHeight="12.75"/>
  <cols>
    <col min="1" max="1" width="8.28515625" style="2" customWidth="1"/>
    <col min="2" max="2" width="6.140625" style="2" customWidth="1"/>
    <col min="3" max="3" width="10.42578125" style="2" customWidth="1"/>
    <col min="4" max="4" width="7.42578125" style="2" bestFit="1" customWidth="1"/>
    <col min="5" max="5" width="19.7109375" style="2" customWidth="1"/>
    <col min="6" max="6" width="10.7109375" style="2" customWidth="1"/>
    <col min="7" max="8" width="10" style="2" customWidth="1"/>
    <col min="9" max="9" width="10.42578125" style="2" customWidth="1"/>
    <col min="10" max="10" width="1.42578125" style="2" customWidth="1"/>
    <col min="11" max="11" width="6.140625" style="2" customWidth="1"/>
    <col min="12" max="12" width="10.42578125" style="2" bestFit="1" customWidth="1"/>
    <col min="13" max="13" width="9.140625" style="2" customWidth="1"/>
    <col min="14" max="14" width="19.7109375" style="2" customWidth="1"/>
    <col min="15" max="15" width="10.7109375" style="2" customWidth="1"/>
    <col min="16" max="17" width="10" style="2" customWidth="1"/>
    <col min="18" max="18" width="10.42578125" style="2" customWidth="1"/>
    <col min="19" max="19" width="2.42578125" style="2" customWidth="1"/>
    <col min="20" max="24" width="8.85546875" style="2" customWidth="1"/>
    <col min="25" max="16384" width="8.85546875" style="2"/>
  </cols>
  <sheetData>
    <row r="1" spans="2:25" ht="45.75" customHeight="1">
      <c r="B1" s="169" t="s">
        <v>367</v>
      </c>
      <c r="D1" s="31"/>
      <c r="E1" s="31"/>
      <c r="F1" s="32"/>
      <c r="G1" s="32"/>
      <c r="H1" s="32"/>
      <c r="I1" s="31"/>
      <c r="J1" s="31"/>
      <c r="K1" s="31"/>
      <c r="L1" s="31"/>
      <c r="M1" s="31"/>
      <c r="N1" s="31"/>
      <c r="O1" s="31"/>
      <c r="P1" s="31"/>
      <c r="Q1" s="31"/>
      <c r="T1" s="7"/>
      <c r="X1" s="166" t="s">
        <v>342</v>
      </c>
      <c r="Y1" s="161"/>
    </row>
    <row r="2" spans="2:25" ht="17.25" customHeight="1">
      <c r="D2" s="3"/>
      <c r="E2" s="1"/>
      <c r="F2" s="33"/>
      <c r="G2" s="33"/>
      <c r="J2" s="3"/>
      <c r="K2" s="3"/>
      <c r="L2" s="3"/>
      <c r="M2" s="3"/>
      <c r="N2" s="3"/>
      <c r="O2" s="3"/>
      <c r="P2" s="3"/>
      <c r="Q2" s="3"/>
      <c r="T2" s="17"/>
      <c r="X2" s="165" t="s">
        <v>341</v>
      </c>
      <c r="Y2" s="162"/>
    </row>
    <row r="3" spans="2:25" ht="15">
      <c r="B3" s="68" t="s">
        <v>0</v>
      </c>
      <c r="C3" s="68"/>
      <c r="D3" s="68"/>
      <c r="E3" s="54"/>
      <c r="F3" s="54"/>
      <c r="G3" s="54"/>
      <c r="H3" s="54"/>
      <c r="I3" s="54"/>
      <c r="J3" s="54"/>
      <c r="K3" s="68" t="s">
        <v>2</v>
      </c>
      <c r="L3" s="68"/>
      <c r="M3" s="68"/>
      <c r="N3" s="54"/>
      <c r="O3" s="54"/>
      <c r="P3" s="54"/>
      <c r="Q3" s="54"/>
      <c r="R3" s="54"/>
    </row>
    <row r="4" spans="2:25" s="34" customFormat="1" ht="22.5">
      <c r="B4" s="177" t="s">
        <v>312</v>
      </c>
      <c r="C4" s="177" t="s">
        <v>26</v>
      </c>
      <c r="D4" s="172" t="s">
        <v>7</v>
      </c>
      <c r="E4" s="173" t="s">
        <v>285</v>
      </c>
      <c r="F4" s="174" t="s">
        <v>313</v>
      </c>
      <c r="G4" s="174" t="s">
        <v>291</v>
      </c>
      <c r="H4" s="174" t="s">
        <v>14</v>
      </c>
      <c r="I4" s="175" t="s">
        <v>1</v>
      </c>
      <c r="J4" s="9"/>
      <c r="K4" s="177" t="s">
        <v>312</v>
      </c>
      <c r="L4" s="177" t="s">
        <v>26</v>
      </c>
      <c r="M4" s="172" t="s">
        <v>7</v>
      </c>
      <c r="N4" s="173" t="s">
        <v>285</v>
      </c>
      <c r="O4" s="174" t="s">
        <v>313</v>
      </c>
      <c r="P4" s="174" t="s">
        <v>291</v>
      </c>
      <c r="Q4" s="174" t="s">
        <v>14</v>
      </c>
      <c r="R4" s="175" t="s">
        <v>1</v>
      </c>
    </row>
    <row r="5" spans="2:25" ht="15">
      <c r="B5" s="69">
        <v>100</v>
      </c>
      <c r="C5" s="70">
        <v>50</v>
      </c>
      <c r="D5" s="114">
        <f>IF(ISBLANK(B5),0,VLOOKUP(B5,'Materials Catalog Input'!$B$5:$I$904,4,FALSE))</f>
        <v>1.284</v>
      </c>
      <c r="E5" s="115" t="str">
        <f>IF(ISBLANK(B5),0,VLOOKUP(B5,'Materials Catalog Input'!$B$5:$I$904,2,FALSE))</f>
        <v xml:space="preserve"> 1/2 x 1/2</v>
      </c>
      <c r="F5" s="117">
        <f t="shared" ref="F5:F32" si="0">C5*D5</f>
        <v>64.2</v>
      </c>
      <c r="G5" s="117">
        <f>IF(ISBLANK(B5),0,VLOOKUP(B5,'Materials Catalog Input'!$B$5:$I$904,6,FALSE))</f>
        <v>1.1668000000000001</v>
      </c>
      <c r="H5" s="117">
        <f>G5*C5</f>
        <v>58.34</v>
      </c>
      <c r="I5" s="119">
        <f>SUM(F5,H5)</f>
        <v>122.54</v>
      </c>
      <c r="J5" s="56"/>
      <c r="K5" s="71">
        <v>600</v>
      </c>
      <c r="L5" s="72">
        <v>35</v>
      </c>
      <c r="M5" s="120">
        <f>IF(ISBLANK(K5),0,VLOOKUP(K5,'Materials Catalog Input'!$B$5:$I$904,4,FALSE))</f>
        <v>0.63360000000000005</v>
      </c>
      <c r="N5" s="121" t="str">
        <f>IF(ISBLANK(K5),0,VLOOKUP(K5,'Materials Catalog Input'!$B$5:$I$904,2,FALSE))</f>
        <v xml:space="preserve">Nr 2 45s PVC  </v>
      </c>
      <c r="O5" s="122">
        <f t="shared" ref="O5:O32" si="1">L5*M5</f>
        <v>22.176000000000002</v>
      </c>
      <c r="P5" s="117">
        <f>IF(ISBLANK(K5),0,VLOOKUP(K5,'Materials Catalog Input'!$B$5:$I$904,6,FALSE))</f>
        <v>3.6462500000000002</v>
      </c>
      <c r="Q5" s="117">
        <f>P5*L5</f>
        <v>127.61875000000001</v>
      </c>
      <c r="R5" s="119">
        <f>SUM(O5,Q5)</f>
        <v>149.79475000000002</v>
      </c>
    </row>
    <row r="6" spans="2:25" ht="15">
      <c r="B6" s="69">
        <v>101</v>
      </c>
      <c r="C6" s="70">
        <v>22</v>
      </c>
      <c r="D6" s="114">
        <f>IF(ISBLANK(B6),0,VLOOKUP(B6,'Materials Catalog Input'!$B$5:$I$904,4,FALSE))</f>
        <v>1.3248</v>
      </c>
      <c r="E6" s="115" t="str">
        <f>IF(ISBLANK(B6),0,VLOOKUP(B6,'Materials Catalog Input'!$B$5:$I$904,2,FALSE))</f>
        <v xml:space="preserve"> 1/2 x 1</v>
      </c>
      <c r="F6" s="117">
        <f t="shared" si="0"/>
        <v>29.145599999999998</v>
      </c>
      <c r="G6" s="117">
        <f>IF(ISBLANK(B6),0,VLOOKUP(B6,'Materials Catalog Input'!$B$5:$I$904,6,FALSE))</f>
        <v>0.83342857142857152</v>
      </c>
      <c r="H6" s="117">
        <f t="shared" ref="H6:H32" si="2">G6*C6</f>
        <v>18.335428571428572</v>
      </c>
      <c r="I6" s="119">
        <f t="shared" ref="I6:I32" si="3">SUM(F6,H6)</f>
        <v>47.481028571428567</v>
      </c>
      <c r="J6" s="56"/>
      <c r="K6" s="71"/>
      <c r="L6" s="72"/>
      <c r="M6" s="120">
        <f>IF(ISBLANK(K6),0,VLOOKUP(K6,'Materials Catalog Input'!$B$5:$I$904,4,FALSE))</f>
        <v>0</v>
      </c>
      <c r="N6" s="121">
        <f>IF(ISBLANK(K6),0,VLOOKUP(K6,'Materials Catalog Input'!$B$5:$I$904,2,FALSE))</f>
        <v>0</v>
      </c>
      <c r="O6" s="117">
        <f t="shared" si="1"/>
        <v>0</v>
      </c>
      <c r="P6" s="117">
        <f>IF(ISBLANK(K6),0,VLOOKUP(K6,'Materials Catalog Input'!$B$5:$I$904,6,FALSE))</f>
        <v>0</v>
      </c>
      <c r="Q6" s="117">
        <f t="shared" ref="Q6:Q32" si="4">P6*L6</f>
        <v>0</v>
      </c>
      <c r="R6" s="119">
        <f t="shared" ref="R6:R32" si="5">SUM(O6,Q6)</f>
        <v>0</v>
      </c>
    </row>
    <row r="7" spans="2:25" ht="15">
      <c r="B7" s="69"/>
      <c r="C7" s="70"/>
      <c r="D7" s="114">
        <f>IF(ISBLANK(B7),0,VLOOKUP(B7,'Materials Catalog Input'!$B$5:$I$904,4,FALSE))</f>
        <v>0</v>
      </c>
      <c r="E7" s="115">
        <f>IF(ISBLANK(B7),0,VLOOKUP(B7,'Materials Catalog Input'!$B$5:$I$904,2,FALSE))</f>
        <v>0</v>
      </c>
      <c r="F7" s="117">
        <f t="shared" si="0"/>
        <v>0</v>
      </c>
      <c r="G7" s="117">
        <f>IF(ISBLANK(B7),0,VLOOKUP(B7,'Materials Catalog Input'!$B$5:$I$904,6,FALSE))</f>
        <v>0</v>
      </c>
      <c r="H7" s="117">
        <f t="shared" si="2"/>
        <v>0</v>
      </c>
      <c r="I7" s="119">
        <f t="shared" si="3"/>
        <v>0</v>
      </c>
      <c r="J7" s="56"/>
      <c r="K7" s="71"/>
      <c r="L7" s="72"/>
      <c r="M7" s="120">
        <f>IF(ISBLANK(K7),0,VLOOKUP(K7,'Materials Catalog Input'!$B$5:$I$904,4,FALSE))</f>
        <v>0</v>
      </c>
      <c r="N7" s="121">
        <f>IF(ISBLANK(K7),0,VLOOKUP(K7,'Materials Catalog Input'!$B$5:$I$904,2,FALSE))</f>
        <v>0</v>
      </c>
      <c r="O7" s="117">
        <f t="shared" si="1"/>
        <v>0</v>
      </c>
      <c r="P7" s="117">
        <f>IF(ISBLANK(K7),0,VLOOKUP(K7,'Materials Catalog Input'!$B$5:$I$904,6,FALSE))</f>
        <v>0</v>
      </c>
      <c r="Q7" s="117">
        <f t="shared" si="4"/>
        <v>0</v>
      </c>
      <c r="R7" s="119">
        <f t="shared" si="5"/>
        <v>0</v>
      </c>
    </row>
    <row r="8" spans="2:25" ht="15">
      <c r="B8" s="69"/>
      <c r="C8" s="70"/>
      <c r="D8" s="114">
        <f>IF(ISBLANK(B8),0,VLOOKUP(B8,'Materials Catalog Input'!$B$5:$I$904,4,FALSE))</f>
        <v>0</v>
      </c>
      <c r="E8" s="115">
        <f>IF(ISBLANK(B8),0,VLOOKUP(B8,'Materials Catalog Input'!$B$5:$I$904,2,FALSE))</f>
        <v>0</v>
      </c>
      <c r="F8" s="117">
        <f t="shared" si="0"/>
        <v>0</v>
      </c>
      <c r="G8" s="117">
        <f>IF(ISBLANK(B8),0,VLOOKUP(B8,'Materials Catalog Input'!$B$5:$I$904,6,FALSE))</f>
        <v>0</v>
      </c>
      <c r="H8" s="117">
        <f t="shared" si="2"/>
        <v>0</v>
      </c>
      <c r="I8" s="119">
        <f t="shared" si="3"/>
        <v>0</v>
      </c>
      <c r="J8" s="56"/>
      <c r="K8" s="71"/>
      <c r="L8" s="72"/>
      <c r="M8" s="120">
        <f>IF(ISBLANK(K8),0,VLOOKUP(K8,'Materials Catalog Input'!$B$5:$I$904,4,FALSE))</f>
        <v>0</v>
      </c>
      <c r="N8" s="121">
        <f>IF(ISBLANK(K8),0,VLOOKUP(K8,'Materials Catalog Input'!$B$5:$I$904,2,FALSE))</f>
        <v>0</v>
      </c>
      <c r="O8" s="117">
        <f t="shared" si="1"/>
        <v>0</v>
      </c>
      <c r="P8" s="117">
        <f>IF(ISBLANK(K8),0,VLOOKUP(K8,'Materials Catalog Input'!$B$5:$I$904,6,FALSE))</f>
        <v>0</v>
      </c>
      <c r="Q8" s="117">
        <f t="shared" si="4"/>
        <v>0</v>
      </c>
      <c r="R8" s="119">
        <f t="shared" si="5"/>
        <v>0</v>
      </c>
    </row>
    <row r="9" spans="2:25" ht="15">
      <c r="B9" s="69"/>
      <c r="C9" s="70"/>
      <c r="D9" s="114">
        <f>IF(ISBLANK(B9),0,VLOOKUP(B9,'Materials Catalog Input'!$B$5:$I$904,4,FALSE))</f>
        <v>0</v>
      </c>
      <c r="E9" s="115">
        <f>IF(ISBLANK(B9),0,VLOOKUP(B9,'Materials Catalog Input'!$B$5:$I$904,2,FALSE))</f>
        <v>0</v>
      </c>
      <c r="F9" s="117">
        <f t="shared" si="0"/>
        <v>0</v>
      </c>
      <c r="G9" s="117">
        <f>IF(ISBLANK(B9),0,VLOOKUP(B9,'Materials Catalog Input'!$B$5:$I$904,6,FALSE))</f>
        <v>0</v>
      </c>
      <c r="H9" s="117">
        <f t="shared" si="2"/>
        <v>0</v>
      </c>
      <c r="I9" s="119">
        <f t="shared" si="3"/>
        <v>0</v>
      </c>
      <c r="J9" s="56"/>
      <c r="K9" s="71"/>
      <c r="L9" s="72"/>
      <c r="M9" s="120">
        <f>IF(ISBLANK(K9),0,VLOOKUP(K9,'Materials Catalog Input'!$B$5:$I$904,4,FALSE))</f>
        <v>0</v>
      </c>
      <c r="N9" s="121">
        <f>IF(ISBLANK(K9),0,VLOOKUP(K9,'Materials Catalog Input'!$B$5:$I$904,2,FALSE))</f>
        <v>0</v>
      </c>
      <c r="O9" s="117">
        <f t="shared" si="1"/>
        <v>0</v>
      </c>
      <c r="P9" s="117">
        <f>IF(ISBLANK(K9),0,VLOOKUP(K9,'Materials Catalog Input'!$B$5:$I$904,6,FALSE))</f>
        <v>0</v>
      </c>
      <c r="Q9" s="117">
        <f t="shared" si="4"/>
        <v>0</v>
      </c>
      <c r="R9" s="119">
        <f t="shared" si="5"/>
        <v>0</v>
      </c>
    </row>
    <row r="10" spans="2:25" ht="15">
      <c r="B10" s="69"/>
      <c r="C10" s="70"/>
      <c r="D10" s="114">
        <f>IF(ISBLANK(B10),0,VLOOKUP(B10,'Materials Catalog Input'!$B$5:$I$904,4,FALSE))</f>
        <v>0</v>
      </c>
      <c r="E10" s="115">
        <f>IF(ISBLANK(B10),0,VLOOKUP(B10,'Materials Catalog Input'!$B$5:$I$904,2,FALSE))</f>
        <v>0</v>
      </c>
      <c r="F10" s="117">
        <f t="shared" si="0"/>
        <v>0</v>
      </c>
      <c r="G10" s="117">
        <f>IF(ISBLANK(B10),0,VLOOKUP(B10,'Materials Catalog Input'!$B$5:$I$904,6,FALSE))</f>
        <v>0</v>
      </c>
      <c r="H10" s="117">
        <f t="shared" si="2"/>
        <v>0</v>
      </c>
      <c r="I10" s="119">
        <f t="shared" si="3"/>
        <v>0</v>
      </c>
      <c r="J10" s="56"/>
      <c r="K10" s="71"/>
      <c r="L10" s="72"/>
      <c r="M10" s="120">
        <f>IF(ISBLANK(K10),0,VLOOKUP(K10,'Materials Catalog Input'!$B$5:$I$904,4,FALSE))</f>
        <v>0</v>
      </c>
      <c r="N10" s="121">
        <f>IF(ISBLANK(K10),0,VLOOKUP(K10,'Materials Catalog Input'!$B$5:$I$904,2,FALSE))</f>
        <v>0</v>
      </c>
      <c r="O10" s="117">
        <f t="shared" si="1"/>
        <v>0</v>
      </c>
      <c r="P10" s="117">
        <f>IF(ISBLANK(K10),0,VLOOKUP(K10,'Materials Catalog Input'!$B$5:$I$904,6,FALSE))</f>
        <v>0</v>
      </c>
      <c r="Q10" s="117">
        <f t="shared" si="4"/>
        <v>0</v>
      </c>
      <c r="R10" s="119">
        <f t="shared" si="5"/>
        <v>0</v>
      </c>
    </row>
    <row r="11" spans="2:25" ht="15">
      <c r="B11" s="69"/>
      <c r="C11" s="70"/>
      <c r="D11" s="114">
        <f>IF(ISBLANK(B11),0,VLOOKUP(B11,'Materials Catalog Input'!$B$5:$I$904,4,FALSE))</f>
        <v>0</v>
      </c>
      <c r="E11" s="115">
        <f>IF(ISBLANK(B11),0,VLOOKUP(B11,'Materials Catalog Input'!$B$5:$I$904,2,FALSE))</f>
        <v>0</v>
      </c>
      <c r="F11" s="117">
        <f t="shared" si="0"/>
        <v>0</v>
      </c>
      <c r="G11" s="117">
        <f>IF(ISBLANK(B11),0,VLOOKUP(B11,'Materials Catalog Input'!$B$5:$I$904,6,FALSE))</f>
        <v>0</v>
      </c>
      <c r="H11" s="117">
        <f t="shared" si="2"/>
        <v>0</v>
      </c>
      <c r="I11" s="119">
        <f t="shared" si="3"/>
        <v>0</v>
      </c>
      <c r="J11" s="56"/>
      <c r="K11" s="71"/>
      <c r="L11" s="72"/>
      <c r="M11" s="120">
        <f>IF(ISBLANK(K11),0,VLOOKUP(K11,'Materials Catalog Input'!$B$5:$I$904,4,FALSE))</f>
        <v>0</v>
      </c>
      <c r="N11" s="121">
        <f>IF(ISBLANK(K11),0,VLOOKUP(K11,'Materials Catalog Input'!$B$5:$I$904,2,FALSE))</f>
        <v>0</v>
      </c>
      <c r="O11" s="117">
        <f t="shared" si="1"/>
        <v>0</v>
      </c>
      <c r="P11" s="117">
        <f>IF(ISBLANK(K11),0,VLOOKUP(K11,'Materials Catalog Input'!$B$5:$I$904,6,FALSE))</f>
        <v>0</v>
      </c>
      <c r="Q11" s="117">
        <f t="shared" si="4"/>
        <v>0</v>
      </c>
      <c r="R11" s="119">
        <f t="shared" si="5"/>
        <v>0</v>
      </c>
    </row>
    <row r="12" spans="2:25" ht="15">
      <c r="B12" s="69"/>
      <c r="C12" s="70"/>
      <c r="D12" s="114">
        <f>IF(ISBLANK(B12),0,VLOOKUP(B12,'Materials Catalog Input'!$B$5:$I$904,4,FALSE))</f>
        <v>0</v>
      </c>
      <c r="E12" s="115">
        <f>IF(ISBLANK(B12),0,VLOOKUP(B12,'Materials Catalog Input'!$B$5:$I$904,2,FALSE))</f>
        <v>0</v>
      </c>
      <c r="F12" s="117">
        <f t="shared" si="0"/>
        <v>0</v>
      </c>
      <c r="G12" s="117">
        <f>IF(ISBLANK(B12),0,VLOOKUP(B12,'Materials Catalog Input'!$B$5:$I$904,6,FALSE))</f>
        <v>0</v>
      </c>
      <c r="H12" s="117">
        <f t="shared" si="2"/>
        <v>0</v>
      </c>
      <c r="I12" s="119">
        <f t="shared" si="3"/>
        <v>0</v>
      </c>
      <c r="J12" s="56"/>
      <c r="K12" s="71"/>
      <c r="L12" s="72"/>
      <c r="M12" s="120">
        <f>IF(ISBLANK(K12),0,VLOOKUP(K12,'Materials Catalog Input'!$B$5:$I$904,4,FALSE))</f>
        <v>0</v>
      </c>
      <c r="N12" s="121">
        <f>IF(ISBLANK(K12),0,VLOOKUP(K12,'Materials Catalog Input'!$B$5:$I$904,2,FALSE))</f>
        <v>0</v>
      </c>
      <c r="O12" s="117">
        <f t="shared" si="1"/>
        <v>0</v>
      </c>
      <c r="P12" s="117">
        <f>IF(ISBLANK(K12),0,VLOOKUP(K12,'Materials Catalog Input'!$B$5:$I$904,6,FALSE))</f>
        <v>0</v>
      </c>
      <c r="Q12" s="117">
        <f t="shared" si="4"/>
        <v>0</v>
      </c>
      <c r="R12" s="119">
        <f t="shared" si="5"/>
        <v>0</v>
      </c>
    </row>
    <row r="13" spans="2:25" ht="15">
      <c r="B13" s="69"/>
      <c r="C13" s="70"/>
      <c r="D13" s="114">
        <f>IF(ISBLANK(B13),0,VLOOKUP(B13,'Materials Catalog Input'!$B$5:$I$904,4,FALSE))</f>
        <v>0</v>
      </c>
      <c r="E13" s="115">
        <f>IF(ISBLANK(B13),0,VLOOKUP(B13,'Materials Catalog Input'!$B$5:$I$904,2,FALSE))</f>
        <v>0</v>
      </c>
      <c r="F13" s="117">
        <f t="shared" ref="F13:F18" si="6">C13*D13</f>
        <v>0</v>
      </c>
      <c r="G13" s="117">
        <f>IF(ISBLANK(B13),0,VLOOKUP(B13,'Materials Catalog Input'!$B$5:$I$904,6,FALSE))</f>
        <v>0</v>
      </c>
      <c r="H13" s="117">
        <f t="shared" ref="H13:H18" si="7">G13*C13</f>
        <v>0</v>
      </c>
      <c r="I13" s="119">
        <f t="shared" ref="I13:I18" si="8">SUM(F13,H13)</f>
        <v>0</v>
      </c>
      <c r="J13" s="56"/>
      <c r="K13" s="71"/>
      <c r="L13" s="72"/>
      <c r="M13" s="120">
        <f>IF(ISBLANK(K13),0,VLOOKUP(K13,'Materials Catalog Input'!$B$5:$I$904,4,FALSE))</f>
        <v>0</v>
      </c>
      <c r="N13" s="121">
        <f>IF(ISBLANK(K13),0,VLOOKUP(K13,'Materials Catalog Input'!$B$5:$I$904,2,FALSE))</f>
        <v>0</v>
      </c>
      <c r="O13" s="117">
        <f t="shared" ref="O13:O18" si="9">L13*M13</f>
        <v>0</v>
      </c>
      <c r="P13" s="117">
        <f>IF(ISBLANK(K13),0,VLOOKUP(K13,'Materials Catalog Input'!$B$5:$I$904,6,FALSE))</f>
        <v>0</v>
      </c>
      <c r="Q13" s="117">
        <f t="shared" ref="Q13:Q18" si="10">P13*L13</f>
        <v>0</v>
      </c>
      <c r="R13" s="119">
        <f t="shared" ref="R13:R18" si="11">SUM(O13,Q13)</f>
        <v>0</v>
      </c>
    </row>
    <row r="14" spans="2:25" ht="15">
      <c r="B14" s="69"/>
      <c r="C14" s="70"/>
      <c r="D14" s="114">
        <f>IF(ISBLANK(B14),0,VLOOKUP(B14,'Materials Catalog Input'!$B$5:$I$904,4,FALSE))</f>
        <v>0</v>
      </c>
      <c r="E14" s="115">
        <f>IF(ISBLANK(B14),0,VLOOKUP(B14,'Materials Catalog Input'!$B$5:$I$904,2,FALSE))</f>
        <v>0</v>
      </c>
      <c r="F14" s="117">
        <f t="shared" si="6"/>
        <v>0</v>
      </c>
      <c r="G14" s="117">
        <f>IF(ISBLANK(B14),0,VLOOKUP(B14,'Materials Catalog Input'!$B$5:$I$904,6,FALSE))</f>
        <v>0</v>
      </c>
      <c r="H14" s="117">
        <f t="shared" si="7"/>
        <v>0</v>
      </c>
      <c r="I14" s="119">
        <f t="shared" si="8"/>
        <v>0</v>
      </c>
      <c r="J14" s="56"/>
      <c r="K14" s="71"/>
      <c r="L14" s="72"/>
      <c r="M14" s="120">
        <f>IF(ISBLANK(K14),0,VLOOKUP(K14,'Materials Catalog Input'!$B$5:$I$904,4,FALSE))</f>
        <v>0</v>
      </c>
      <c r="N14" s="121">
        <f>IF(ISBLANK(K14),0,VLOOKUP(K14,'Materials Catalog Input'!$B$5:$I$904,2,FALSE))</f>
        <v>0</v>
      </c>
      <c r="O14" s="117">
        <f t="shared" si="9"/>
        <v>0</v>
      </c>
      <c r="P14" s="117">
        <f>IF(ISBLANK(K14),0,VLOOKUP(K14,'Materials Catalog Input'!$B$5:$I$904,6,FALSE))</f>
        <v>0</v>
      </c>
      <c r="Q14" s="117">
        <f t="shared" si="10"/>
        <v>0</v>
      </c>
      <c r="R14" s="119">
        <f t="shared" si="11"/>
        <v>0</v>
      </c>
    </row>
    <row r="15" spans="2:25" ht="15">
      <c r="B15" s="69"/>
      <c r="C15" s="70"/>
      <c r="D15" s="114">
        <f>IF(ISBLANK(B15),0,VLOOKUP(B15,'Materials Catalog Input'!$B$5:$I$904,4,FALSE))</f>
        <v>0</v>
      </c>
      <c r="E15" s="115">
        <f>IF(ISBLANK(B15),0,VLOOKUP(B15,'Materials Catalog Input'!$B$5:$I$904,2,FALSE))</f>
        <v>0</v>
      </c>
      <c r="F15" s="117">
        <f t="shared" si="6"/>
        <v>0</v>
      </c>
      <c r="G15" s="117">
        <f>IF(ISBLANK(B15),0,VLOOKUP(B15,'Materials Catalog Input'!$B$5:$I$904,6,FALSE))</f>
        <v>0</v>
      </c>
      <c r="H15" s="117">
        <f t="shared" si="7"/>
        <v>0</v>
      </c>
      <c r="I15" s="119">
        <f t="shared" si="8"/>
        <v>0</v>
      </c>
      <c r="J15" s="56"/>
      <c r="K15" s="71"/>
      <c r="L15" s="72"/>
      <c r="M15" s="120">
        <f>IF(ISBLANK(K15),0,VLOOKUP(K15,'Materials Catalog Input'!$B$5:$I$904,4,FALSE))</f>
        <v>0</v>
      </c>
      <c r="N15" s="121">
        <f>IF(ISBLANK(K15),0,VLOOKUP(K15,'Materials Catalog Input'!$B$5:$I$904,2,FALSE))</f>
        <v>0</v>
      </c>
      <c r="O15" s="117">
        <f t="shared" si="9"/>
        <v>0</v>
      </c>
      <c r="P15" s="117">
        <f>IF(ISBLANK(K15),0,VLOOKUP(K15,'Materials Catalog Input'!$B$5:$I$904,6,FALSE))</f>
        <v>0</v>
      </c>
      <c r="Q15" s="117">
        <f t="shared" si="10"/>
        <v>0</v>
      </c>
      <c r="R15" s="119">
        <f t="shared" si="11"/>
        <v>0</v>
      </c>
    </row>
    <row r="16" spans="2:25" ht="15">
      <c r="B16" s="69"/>
      <c r="C16" s="70"/>
      <c r="D16" s="114">
        <f>IF(ISBLANK(B16),0,VLOOKUP(B16,'Materials Catalog Input'!$B$5:$I$904,4,FALSE))</f>
        <v>0</v>
      </c>
      <c r="E16" s="115">
        <f>IF(ISBLANK(B16),0,VLOOKUP(B16,'Materials Catalog Input'!$B$5:$I$904,2,FALSE))</f>
        <v>0</v>
      </c>
      <c r="F16" s="117">
        <f t="shared" si="6"/>
        <v>0</v>
      </c>
      <c r="G16" s="117">
        <f>IF(ISBLANK(B16),0,VLOOKUP(B16,'Materials Catalog Input'!$B$5:$I$904,6,FALSE))</f>
        <v>0</v>
      </c>
      <c r="H16" s="117">
        <f t="shared" si="7"/>
        <v>0</v>
      </c>
      <c r="I16" s="119">
        <f t="shared" si="8"/>
        <v>0</v>
      </c>
      <c r="J16" s="56"/>
      <c r="K16" s="71"/>
      <c r="L16" s="72"/>
      <c r="M16" s="120">
        <f>IF(ISBLANK(K16),0,VLOOKUP(K16,'Materials Catalog Input'!$B$5:$I$904,4,FALSE))</f>
        <v>0</v>
      </c>
      <c r="N16" s="121">
        <f>IF(ISBLANK(K16),0,VLOOKUP(K16,'Materials Catalog Input'!$B$5:$I$904,2,FALSE))</f>
        <v>0</v>
      </c>
      <c r="O16" s="117">
        <f t="shared" si="9"/>
        <v>0</v>
      </c>
      <c r="P16" s="117">
        <f>IF(ISBLANK(K16),0,VLOOKUP(K16,'Materials Catalog Input'!$B$5:$I$904,6,FALSE))</f>
        <v>0</v>
      </c>
      <c r="Q16" s="117">
        <f t="shared" si="10"/>
        <v>0</v>
      </c>
      <c r="R16" s="119">
        <f t="shared" si="11"/>
        <v>0</v>
      </c>
    </row>
    <row r="17" spans="2:18" ht="15">
      <c r="B17" s="69"/>
      <c r="C17" s="70"/>
      <c r="D17" s="114">
        <f>IF(ISBLANK(B17),0,VLOOKUP(B17,'Materials Catalog Input'!$B$5:$I$904,4,FALSE))</f>
        <v>0</v>
      </c>
      <c r="E17" s="115">
        <f>IF(ISBLANK(B17),0,VLOOKUP(B17,'Materials Catalog Input'!$B$5:$I$904,2,FALSE))</f>
        <v>0</v>
      </c>
      <c r="F17" s="117">
        <f t="shared" si="6"/>
        <v>0</v>
      </c>
      <c r="G17" s="117">
        <f>IF(ISBLANK(B17),0,VLOOKUP(B17,'Materials Catalog Input'!$B$5:$I$904,6,FALSE))</f>
        <v>0</v>
      </c>
      <c r="H17" s="117">
        <f t="shared" si="7"/>
        <v>0</v>
      </c>
      <c r="I17" s="119">
        <f t="shared" si="8"/>
        <v>0</v>
      </c>
      <c r="J17" s="56"/>
      <c r="K17" s="71"/>
      <c r="L17" s="72"/>
      <c r="M17" s="120">
        <f>IF(ISBLANK(K17),0,VLOOKUP(K17,'Materials Catalog Input'!$B$5:$I$904,4,FALSE))</f>
        <v>0</v>
      </c>
      <c r="N17" s="121">
        <f>IF(ISBLANK(K17),0,VLOOKUP(K17,'Materials Catalog Input'!$B$5:$I$904,2,FALSE))</f>
        <v>0</v>
      </c>
      <c r="O17" s="117">
        <f t="shared" si="9"/>
        <v>0</v>
      </c>
      <c r="P17" s="117">
        <f>IF(ISBLANK(K17),0,VLOOKUP(K17,'Materials Catalog Input'!$B$5:$I$904,6,FALSE))</f>
        <v>0</v>
      </c>
      <c r="Q17" s="117">
        <f t="shared" si="10"/>
        <v>0</v>
      </c>
      <c r="R17" s="119">
        <f t="shared" si="11"/>
        <v>0</v>
      </c>
    </row>
    <row r="18" spans="2:18" ht="15">
      <c r="B18" s="69"/>
      <c r="C18" s="70"/>
      <c r="D18" s="114">
        <f>IF(ISBLANK(B18),0,VLOOKUP(B18,'Materials Catalog Input'!$B$5:$I$904,4,FALSE))</f>
        <v>0</v>
      </c>
      <c r="E18" s="115">
        <f>IF(ISBLANK(B18),0,VLOOKUP(B18,'Materials Catalog Input'!$B$5:$I$904,2,FALSE))</f>
        <v>0</v>
      </c>
      <c r="F18" s="117">
        <f t="shared" si="6"/>
        <v>0</v>
      </c>
      <c r="G18" s="117">
        <f>IF(ISBLANK(B18),0,VLOOKUP(B18,'Materials Catalog Input'!$B$5:$I$904,6,FALSE))</f>
        <v>0</v>
      </c>
      <c r="H18" s="117">
        <f t="shared" si="7"/>
        <v>0</v>
      </c>
      <c r="I18" s="119">
        <f t="shared" si="8"/>
        <v>0</v>
      </c>
      <c r="J18" s="56"/>
      <c r="K18" s="71"/>
      <c r="L18" s="72"/>
      <c r="M18" s="120">
        <f>IF(ISBLANK(K18),0,VLOOKUP(K18,'Materials Catalog Input'!$B$5:$I$904,4,FALSE))</f>
        <v>0</v>
      </c>
      <c r="N18" s="121">
        <f>IF(ISBLANK(K18),0,VLOOKUP(K18,'Materials Catalog Input'!$B$5:$I$904,2,FALSE))</f>
        <v>0</v>
      </c>
      <c r="O18" s="117">
        <f t="shared" si="9"/>
        <v>0</v>
      </c>
      <c r="P18" s="117">
        <f>IF(ISBLANK(K18),0,VLOOKUP(K18,'Materials Catalog Input'!$B$5:$I$904,6,FALSE))</f>
        <v>0</v>
      </c>
      <c r="Q18" s="117">
        <f t="shared" si="10"/>
        <v>0</v>
      </c>
      <c r="R18" s="119">
        <f t="shared" si="11"/>
        <v>0</v>
      </c>
    </row>
    <row r="19" spans="2:18" ht="15">
      <c r="B19" s="69"/>
      <c r="C19" s="70"/>
      <c r="D19" s="114">
        <f>IF(ISBLANK(B19),0,VLOOKUP(B19,'Materials Catalog Input'!$B$5:$I$904,4,FALSE))</f>
        <v>0</v>
      </c>
      <c r="E19" s="115">
        <f>IF(ISBLANK(B19),0,VLOOKUP(B19,'Materials Catalog Input'!$B$5:$I$904,2,FALSE))</f>
        <v>0</v>
      </c>
      <c r="F19" s="117">
        <f t="shared" si="0"/>
        <v>0</v>
      </c>
      <c r="G19" s="117">
        <f>IF(ISBLANK(B19),0,VLOOKUP(B19,'Materials Catalog Input'!$B$5:$I$904,6,FALSE))</f>
        <v>0</v>
      </c>
      <c r="H19" s="117">
        <f t="shared" si="2"/>
        <v>0</v>
      </c>
      <c r="I19" s="119">
        <f t="shared" si="3"/>
        <v>0</v>
      </c>
      <c r="J19" s="56"/>
      <c r="K19" s="71"/>
      <c r="L19" s="72"/>
      <c r="M19" s="120">
        <f>IF(ISBLANK(K19),0,VLOOKUP(K19,'Materials Catalog Input'!$B$5:$I$904,4,FALSE))</f>
        <v>0</v>
      </c>
      <c r="N19" s="121">
        <f>IF(ISBLANK(K19),0,VLOOKUP(K19,'Materials Catalog Input'!$B$5:$I$904,2,FALSE))</f>
        <v>0</v>
      </c>
      <c r="O19" s="117">
        <f t="shared" si="1"/>
        <v>0</v>
      </c>
      <c r="P19" s="117">
        <f>IF(ISBLANK(K19),0,VLOOKUP(K19,'Materials Catalog Input'!$B$5:$I$904,6,FALSE))</f>
        <v>0</v>
      </c>
      <c r="Q19" s="117">
        <f t="shared" si="4"/>
        <v>0</v>
      </c>
      <c r="R19" s="119">
        <f t="shared" si="5"/>
        <v>0</v>
      </c>
    </row>
    <row r="20" spans="2:18" ht="15">
      <c r="B20" s="69"/>
      <c r="C20" s="70"/>
      <c r="D20" s="114">
        <f>IF(ISBLANK(B20),0,VLOOKUP(B20,'Materials Catalog Input'!$B$5:$I$904,4,FALSE))</f>
        <v>0</v>
      </c>
      <c r="E20" s="115">
        <f>IF(ISBLANK(B20),0,VLOOKUP(B20,'Materials Catalog Input'!$B$5:$I$904,2,FALSE))</f>
        <v>0</v>
      </c>
      <c r="F20" s="117">
        <f t="shared" si="0"/>
        <v>0</v>
      </c>
      <c r="G20" s="117">
        <f>IF(ISBLANK(B20),0,VLOOKUP(B20,'Materials Catalog Input'!$B$5:$I$904,6,FALSE))</f>
        <v>0</v>
      </c>
      <c r="H20" s="117">
        <f t="shared" si="2"/>
        <v>0</v>
      </c>
      <c r="I20" s="119">
        <f t="shared" si="3"/>
        <v>0</v>
      </c>
      <c r="J20" s="56"/>
      <c r="K20" s="71"/>
      <c r="L20" s="72"/>
      <c r="M20" s="120">
        <f>IF(ISBLANK(K20),0,VLOOKUP(K20,'Materials Catalog Input'!$B$5:$I$904,4,FALSE))</f>
        <v>0</v>
      </c>
      <c r="N20" s="121">
        <f>IF(ISBLANK(K20),0,VLOOKUP(K20,'Materials Catalog Input'!$B$5:$I$904,2,FALSE))</f>
        <v>0</v>
      </c>
      <c r="O20" s="117">
        <f t="shared" si="1"/>
        <v>0</v>
      </c>
      <c r="P20" s="117">
        <f>IF(ISBLANK(K20),0,VLOOKUP(K20,'Materials Catalog Input'!$B$5:$I$904,6,FALSE))</f>
        <v>0</v>
      </c>
      <c r="Q20" s="117">
        <f t="shared" si="4"/>
        <v>0</v>
      </c>
      <c r="R20" s="119">
        <f t="shared" si="5"/>
        <v>0</v>
      </c>
    </row>
    <row r="21" spans="2:18" ht="15">
      <c r="B21" s="69"/>
      <c r="C21" s="70"/>
      <c r="D21" s="114">
        <f>IF(ISBLANK(B21),0,VLOOKUP(B21,'Materials Catalog Input'!$B$5:$I$904,4,FALSE))</f>
        <v>0</v>
      </c>
      <c r="E21" s="115">
        <f>IF(ISBLANK(B21),0,VLOOKUP(B21,'Materials Catalog Input'!$B$5:$I$904,2,FALSE))</f>
        <v>0</v>
      </c>
      <c r="F21" s="117">
        <f t="shared" si="0"/>
        <v>0</v>
      </c>
      <c r="G21" s="117">
        <f>IF(ISBLANK(B21),0,VLOOKUP(B21,'Materials Catalog Input'!$B$5:$I$904,6,FALSE))</f>
        <v>0</v>
      </c>
      <c r="H21" s="117">
        <f t="shared" si="2"/>
        <v>0</v>
      </c>
      <c r="I21" s="119">
        <f t="shared" si="3"/>
        <v>0</v>
      </c>
      <c r="J21" s="56"/>
      <c r="K21" s="71"/>
      <c r="L21" s="72"/>
      <c r="M21" s="120">
        <f>IF(ISBLANK(K21),0,VLOOKUP(K21,'Materials Catalog Input'!$B$5:$I$904,4,FALSE))</f>
        <v>0</v>
      </c>
      <c r="N21" s="121">
        <f>IF(ISBLANK(K21),0,VLOOKUP(K21,'Materials Catalog Input'!$B$5:$I$904,2,FALSE))</f>
        <v>0</v>
      </c>
      <c r="O21" s="117">
        <f t="shared" si="1"/>
        <v>0</v>
      </c>
      <c r="P21" s="117">
        <f>IF(ISBLANK(K21),0,VLOOKUP(K21,'Materials Catalog Input'!$B$5:$I$904,6,FALSE))</f>
        <v>0</v>
      </c>
      <c r="Q21" s="117">
        <f t="shared" si="4"/>
        <v>0</v>
      </c>
      <c r="R21" s="119">
        <f t="shared" si="5"/>
        <v>0</v>
      </c>
    </row>
    <row r="22" spans="2:18" ht="15">
      <c r="B22" s="69"/>
      <c r="C22" s="70"/>
      <c r="D22" s="114">
        <f>IF(ISBLANK(B22),0,VLOOKUP(B22,'Materials Catalog Input'!$B$5:$I$904,4,FALSE))</f>
        <v>0</v>
      </c>
      <c r="E22" s="115">
        <f>IF(ISBLANK(B22),0,VLOOKUP(B22,'Materials Catalog Input'!$B$5:$I$904,2,FALSE))</f>
        <v>0</v>
      </c>
      <c r="F22" s="117">
        <f t="shared" si="0"/>
        <v>0</v>
      </c>
      <c r="G22" s="117">
        <f>IF(ISBLANK(B22),0,VLOOKUP(B22,'Materials Catalog Input'!$B$5:$I$904,6,FALSE))</f>
        <v>0</v>
      </c>
      <c r="H22" s="117">
        <f t="shared" si="2"/>
        <v>0</v>
      </c>
      <c r="I22" s="119">
        <f t="shared" si="3"/>
        <v>0</v>
      </c>
      <c r="J22" s="56"/>
      <c r="K22" s="71"/>
      <c r="L22" s="72"/>
      <c r="M22" s="120">
        <f>IF(ISBLANK(K22),0,VLOOKUP(K22,'Materials Catalog Input'!$B$5:$I$904,4,FALSE))</f>
        <v>0</v>
      </c>
      <c r="N22" s="121">
        <f>IF(ISBLANK(K22),0,VLOOKUP(K22,'Materials Catalog Input'!$B$5:$I$904,2,FALSE))</f>
        <v>0</v>
      </c>
      <c r="O22" s="117">
        <f t="shared" si="1"/>
        <v>0</v>
      </c>
      <c r="P22" s="117">
        <f>IF(ISBLANK(K22),0,VLOOKUP(K22,'Materials Catalog Input'!$B$5:$I$904,6,FALSE))</f>
        <v>0</v>
      </c>
      <c r="Q22" s="117">
        <f t="shared" si="4"/>
        <v>0</v>
      </c>
      <c r="R22" s="119">
        <f t="shared" si="5"/>
        <v>0</v>
      </c>
    </row>
    <row r="23" spans="2:18" ht="15">
      <c r="B23" s="69"/>
      <c r="C23" s="70"/>
      <c r="D23" s="114">
        <f>IF(ISBLANK(B23),0,VLOOKUP(B23,'Materials Catalog Input'!$B$5:$I$904,4,FALSE))</f>
        <v>0</v>
      </c>
      <c r="E23" s="115">
        <f>IF(ISBLANK(B23),0,VLOOKUP(B23,'Materials Catalog Input'!$B$5:$I$904,2,FALSE))</f>
        <v>0</v>
      </c>
      <c r="F23" s="117">
        <f t="shared" si="0"/>
        <v>0</v>
      </c>
      <c r="G23" s="117">
        <f>IF(ISBLANK(B23),0,VLOOKUP(B23,'Materials Catalog Input'!$B$5:$I$904,6,FALSE))</f>
        <v>0</v>
      </c>
      <c r="H23" s="117">
        <f t="shared" si="2"/>
        <v>0</v>
      </c>
      <c r="I23" s="119">
        <f t="shared" si="3"/>
        <v>0</v>
      </c>
      <c r="J23" s="56"/>
      <c r="K23" s="71"/>
      <c r="L23" s="72"/>
      <c r="M23" s="120">
        <f>IF(ISBLANK(K23),0,VLOOKUP(K23,'Materials Catalog Input'!$B$5:$I$904,4,FALSE))</f>
        <v>0</v>
      </c>
      <c r="N23" s="121">
        <f>IF(ISBLANK(K23),0,VLOOKUP(K23,'Materials Catalog Input'!$B$5:$I$904,2,FALSE))</f>
        <v>0</v>
      </c>
      <c r="O23" s="117">
        <f t="shared" si="1"/>
        <v>0</v>
      </c>
      <c r="P23" s="117">
        <f>IF(ISBLANK(K23),0,VLOOKUP(K23,'Materials Catalog Input'!$B$5:$I$904,6,FALSE))</f>
        <v>0</v>
      </c>
      <c r="Q23" s="117">
        <f t="shared" si="4"/>
        <v>0</v>
      </c>
      <c r="R23" s="119">
        <f t="shared" si="5"/>
        <v>0</v>
      </c>
    </row>
    <row r="24" spans="2:18" ht="15">
      <c r="B24" s="69"/>
      <c r="C24" s="70"/>
      <c r="D24" s="114">
        <f>IF(ISBLANK(B24),0,VLOOKUP(B24,'Materials Catalog Input'!$B$5:$I$904,4,FALSE))</f>
        <v>0</v>
      </c>
      <c r="E24" s="115">
        <f>IF(ISBLANK(B24),0,VLOOKUP(B24,'Materials Catalog Input'!$B$5:$I$904,2,FALSE))</f>
        <v>0</v>
      </c>
      <c r="F24" s="117">
        <f t="shared" si="0"/>
        <v>0</v>
      </c>
      <c r="G24" s="117">
        <f>IF(ISBLANK(B24),0,VLOOKUP(B24,'Materials Catalog Input'!$B$5:$I$904,6,FALSE))</f>
        <v>0</v>
      </c>
      <c r="H24" s="117">
        <f t="shared" si="2"/>
        <v>0</v>
      </c>
      <c r="I24" s="119">
        <f t="shared" si="3"/>
        <v>0</v>
      </c>
      <c r="J24" s="56"/>
      <c r="K24" s="71"/>
      <c r="L24" s="72"/>
      <c r="M24" s="120">
        <f>IF(ISBLANK(K24),0,VLOOKUP(K24,'Materials Catalog Input'!$B$5:$I$904,4,FALSE))</f>
        <v>0</v>
      </c>
      <c r="N24" s="121">
        <f>IF(ISBLANK(K24),0,VLOOKUP(K24,'Materials Catalog Input'!$B$5:$I$904,2,FALSE))</f>
        <v>0</v>
      </c>
      <c r="O24" s="117">
        <f t="shared" si="1"/>
        <v>0</v>
      </c>
      <c r="P24" s="117">
        <f>IF(ISBLANK(K24),0,VLOOKUP(K24,'Materials Catalog Input'!$B$5:$I$904,6,FALSE))</f>
        <v>0</v>
      </c>
      <c r="Q24" s="117">
        <f t="shared" si="4"/>
        <v>0</v>
      </c>
      <c r="R24" s="119">
        <f t="shared" si="5"/>
        <v>0</v>
      </c>
    </row>
    <row r="25" spans="2:18" ht="15">
      <c r="B25" s="69"/>
      <c r="C25" s="70"/>
      <c r="D25" s="114">
        <f>IF(ISBLANK(B25),0,VLOOKUP(B25,'Materials Catalog Input'!$B$5:$I$904,4,FALSE))</f>
        <v>0</v>
      </c>
      <c r="E25" s="115">
        <f>IF(ISBLANK(B25),0,VLOOKUP(B25,'Materials Catalog Input'!$B$5:$I$904,2,FALSE))</f>
        <v>0</v>
      </c>
      <c r="F25" s="117">
        <f t="shared" si="0"/>
        <v>0</v>
      </c>
      <c r="G25" s="117">
        <f>IF(ISBLANK(B25),0,VLOOKUP(B25,'Materials Catalog Input'!$B$5:$I$904,6,FALSE))</f>
        <v>0</v>
      </c>
      <c r="H25" s="117">
        <f t="shared" si="2"/>
        <v>0</v>
      </c>
      <c r="I25" s="119">
        <f t="shared" si="3"/>
        <v>0</v>
      </c>
      <c r="J25" s="56"/>
      <c r="K25" s="71"/>
      <c r="L25" s="72"/>
      <c r="M25" s="120">
        <f>IF(ISBLANK(K25),0,VLOOKUP(K25,'Materials Catalog Input'!$B$5:$I$904,4,FALSE))</f>
        <v>0</v>
      </c>
      <c r="N25" s="121">
        <f>IF(ISBLANK(K25),0,VLOOKUP(K25,'Materials Catalog Input'!$B$5:$I$904,2,FALSE))</f>
        <v>0</v>
      </c>
      <c r="O25" s="117">
        <f t="shared" si="1"/>
        <v>0</v>
      </c>
      <c r="P25" s="117">
        <f>IF(ISBLANK(K25),0,VLOOKUP(K25,'Materials Catalog Input'!$B$5:$I$904,6,FALSE))</f>
        <v>0</v>
      </c>
      <c r="Q25" s="117">
        <f t="shared" si="4"/>
        <v>0</v>
      </c>
      <c r="R25" s="119">
        <f t="shared" si="5"/>
        <v>0</v>
      </c>
    </row>
    <row r="26" spans="2:18" ht="15">
      <c r="B26" s="69"/>
      <c r="C26" s="70"/>
      <c r="D26" s="114">
        <f>IF(ISBLANK(B26),0,VLOOKUP(B26,'Materials Catalog Input'!$B$5:$I$904,4,FALSE))</f>
        <v>0</v>
      </c>
      <c r="E26" s="115">
        <f>IF(ISBLANK(B26),0,VLOOKUP(B26,'Materials Catalog Input'!$B$5:$I$904,2,FALSE))</f>
        <v>0</v>
      </c>
      <c r="F26" s="117">
        <f t="shared" si="0"/>
        <v>0</v>
      </c>
      <c r="G26" s="117">
        <f>IF(ISBLANK(B26),0,VLOOKUP(B26,'Materials Catalog Input'!$B$5:$I$904,6,FALSE))</f>
        <v>0</v>
      </c>
      <c r="H26" s="117">
        <f t="shared" si="2"/>
        <v>0</v>
      </c>
      <c r="I26" s="119">
        <f t="shared" si="3"/>
        <v>0</v>
      </c>
      <c r="J26" s="56"/>
      <c r="K26" s="71"/>
      <c r="L26" s="72"/>
      <c r="M26" s="120">
        <f>IF(ISBLANK(K26),0,VLOOKUP(K26,'Materials Catalog Input'!$B$5:$I$904,4,FALSE))</f>
        <v>0</v>
      </c>
      <c r="N26" s="121">
        <f>IF(ISBLANK(K26),0,VLOOKUP(K26,'Materials Catalog Input'!$B$5:$I$904,2,FALSE))</f>
        <v>0</v>
      </c>
      <c r="O26" s="117">
        <f t="shared" si="1"/>
        <v>0</v>
      </c>
      <c r="P26" s="117">
        <f>IF(ISBLANK(K26),0,VLOOKUP(K26,'Materials Catalog Input'!$B$5:$I$904,6,FALSE))</f>
        <v>0</v>
      </c>
      <c r="Q26" s="117">
        <f t="shared" si="4"/>
        <v>0</v>
      </c>
      <c r="R26" s="119">
        <f t="shared" si="5"/>
        <v>0</v>
      </c>
    </row>
    <row r="27" spans="2:18" ht="15">
      <c r="B27" s="69"/>
      <c r="C27" s="70"/>
      <c r="D27" s="114">
        <f>IF(ISBLANK(B27),0,VLOOKUP(B27,'Materials Catalog Input'!$B$5:$I$904,4,FALSE))</f>
        <v>0</v>
      </c>
      <c r="E27" s="115">
        <f>IF(ISBLANK(B27),0,VLOOKUP(B27,'Materials Catalog Input'!$B$5:$I$904,2,FALSE))</f>
        <v>0</v>
      </c>
      <c r="F27" s="117">
        <f t="shared" si="0"/>
        <v>0</v>
      </c>
      <c r="G27" s="117">
        <f>IF(ISBLANK(B27),0,VLOOKUP(B27,'Materials Catalog Input'!$B$5:$I$904,6,FALSE))</f>
        <v>0</v>
      </c>
      <c r="H27" s="117">
        <f t="shared" si="2"/>
        <v>0</v>
      </c>
      <c r="I27" s="119">
        <f t="shared" si="3"/>
        <v>0</v>
      </c>
      <c r="J27" s="56"/>
      <c r="K27" s="71"/>
      <c r="L27" s="72"/>
      <c r="M27" s="120">
        <f>IF(ISBLANK(K27),0,VLOOKUP(K27,'Materials Catalog Input'!$B$5:$I$904,4,FALSE))</f>
        <v>0</v>
      </c>
      <c r="N27" s="121">
        <f>IF(ISBLANK(K27),0,VLOOKUP(K27,'Materials Catalog Input'!$B$5:$I$904,2,FALSE))</f>
        <v>0</v>
      </c>
      <c r="O27" s="117">
        <f t="shared" si="1"/>
        <v>0</v>
      </c>
      <c r="P27" s="117">
        <f>IF(ISBLANK(K27),0,VLOOKUP(K27,'Materials Catalog Input'!$B$5:$I$904,6,FALSE))</f>
        <v>0</v>
      </c>
      <c r="Q27" s="117">
        <f t="shared" si="4"/>
        <v>0</v>
      </c>
      <c r="R27" s="119">
        <f t="shared" si="5"/>
        <v>0</v>
      </c>
    </row>
    <row r="28" spans="2:18" ht="15">
      <c r="B28" s="69"/>
      <c r="C28" s="70"/>
      <c r="D28" s="114">
        <f>IF(ISBLANK(B28),0,VLOOKUP(B28,'Materials Catalog Input'!$B$5:$I$904,4,FALSE))</f>
        <v>0</v>
      </c>
      <c r="E28" s="115">
        <f>IF(ISBLANK(B28),0,VLOOKUP(B28,'Materials Catalog Input'!$B$5:$I$904,2,FALSE))</f>
        <v>0</v>
      </c>
      <c r="F28" s="117">
        <f t="shared" si="0"/>
        <v>0</v>
      </c>
      <c r="G28" s="117">
        <f>IF(ISBLANK(B28),0,VLOOKUP(B28,'Materials Catalog Input'!$B$5:$I$904,6,FALSE))</f>
        <v>0</v>
      </c>
      <c r="H28" s="117">
        <f t="shared" si="2"/>
        <v>0</v>
      </c>
      <c r="I28" s="119">
        <f t="shared" si="3"/>
        <v>0</v>
      </c>
      <c r="J28" s="56"/>
      <c r="K28" s="71"/>
      <c r="L28" s="72"/>
      <c r="M28" s="120">
        <f>IF(ISBLANK(K28),0,VLOOKUP(K28,'Materials Catalog Input'!$B$5:$I$904,4,FALSE))</f>
        <v>0</v>
      </c>
      <c r="N28" s="121">
        <f>IF(ISBLANK(K28),0,VLOOKUP(K28,'Materials Catalog Input'!$B$5:$I$904,2,FALSE))</f>
        <v>0</v>
      </c>
      <c r="O28" s="117">
        <f t="shared" si="1"/>
        <v>0</v>
      </c>
      <c r="P28" s="117">
        <f>IF(ISBLANK(K28),0,VLOOKUP(K28,'Materials Catalog Input'!$B$5:$I$904,6,FALSE))</f>
        <v>0</v>
      </c>
      <c r="Q28" s="117">
        <f t="shared" si="4"/>
        <v>0</v>
      </c>
      <c r="R28" s="119">
        <f t="shared" si="5"/>
        <v>0</v>
      </c>
    </row>
    <row r="29" spans="2:18" ht="15">
      <c r="B29" s="69"/>
      <c r="C29" s="70"/>
      <c r="D29" s="114">
        <f>IF(ISBLANK(B29),0,VLOOKUP(B29,'Materials Catalog Input'!$B$5:$I$904,4,FALSE))</f>
        <v>0</v>
      </c>
      <c r="E29" s="115">
        <f>IF(ISBLANK(B29),0,VLOOKUP(B29,'Materials Catalog Input'!$B$5:$I$904,2,FALSE))</f>
        <v>0</v>
      </c>
      <c r="F29" s="117">
        <f t="shared" si="0"/>
        <v>0</v>
      </c>
      <c r="G29" s="117">
        <f>IF(ISBLANK(B29),0,VLOOKUP(B29,'Materials Catalog Input'!$B$5:$I$904,6,FALSE))</f>
        <v>0</v>
      </c>
      <c r="H29" s="117">
        <f t="shared" si="2"/>
        <v>0</v>
      </c>
      <c r="I29" s="119">
        <f t="shared" si="3"/>
        <v>0</v>
      </c>
      <c r="J29" s="56"/>
      <c r="K29" s="71"/>
      <c r="L29" s="72"/>
      <c r="M29" s="120">
        <f>IF(ISBLANK(K29),0,VLOOKUP(K29,'Materials Catalog Input'!$B$5:$I$904,4,FALSE))</f>
        <v>0</v>
      </c>
      <c r="N29" s="121">
        <f>IF(ISBLANK(K29),0,VLOOKUP(K29,'Materials Catalog Input'!$B$5:$I$904,2,FALSE))</f>
        <v>0</v>
      </c>
      <c r="O29" s="117">
        <f t="shared" si="1"/>
        <v>0</v>
      </c>
      <c r="P29" s="117">
        <f>IF(ISBLANK(K29),0,VLOOKUP(K29,'Materials Catalog Input'!$B$5:$I$904,6,FALSE))</f>
        <v>0</v>
      </c>
      <c r="Q29" s="117">
        <f t="shared" si="4"/>
        <v>0</v>
      </c>
      <c r="R29" s="119">
        <f t="shared" si="5"/>
        <v>0</v>
      </c>
    </row>
    <row r="30" spans="2:18" ht="15">
      <c r="B30" s="69"/>
      <c r="C30" s="70"/>
      <c r="D30" s="114">
        <f>IF(ISBLANK(B30),0,VLOOKUP(B30,'Materials Catalog Input'!$B$5:$I$904,4,FALSE))</f>
        <v>0</v>
      </c>
      <c r="E30" s="115">
        <f>IF(ISBLANK(B30),0,VLOOKUP(B30,'Materials Catalog Input'!$B$5:$I$904,2,FALSE))</f>
        <v>0</v>
      </c>
      <c r="F30" s="117">
        <f t="shared" si="0"/>
        <v>0</v>
      </c>
      <c r="G30" s="117">
        <f>IF(ISBLANK(B30),0,VLOOKUP(B30,'Materials Catalog Input'!$B$5:$I$904,6,FALSE))</f>
        <v>0</v>
      </c>
      <c r="H30" s="117">
        <f t="shared" si="2"/>
        <v>0</v>
      </c>
      <c r="I30" s="119">
        <f t="shared" si="3"/>
        <v>0</v>
      </c>
      <c r="J30" s="56"/>
      <c r="K30" s="71"/>
      <c r="L30" s="72"/>
      <c r="M30" s="120">
        <f>IF(ISBLANK(K30),0,VLOOKUP(K30,'Materials Catalog Input'!$B$5:$I$904,4,FALSE))</f>
        <v>0</v>
      </c>
      <c r="N30" s="121">
        <f>IF(ISBLANK(K30),0,VLOOKUP(K30,'Materials Catalog Input'!$B$5:$I$904,2,FALSE))</f>
        <v>0</v>
      </c>
      <c r="O30" s="117">
        <f t="shared" si="1"/>
        <v>0</v>
      </c>
      <c r="P30" s="117">
        <f>IF(ISBLANK(K30),0,VLOOKUP(K30,'Materials Catalog Input'!$B$5:$I$904,6,FALSE))</f>
        <v>0</v>
      </c>
      <c r="Q30" s="117">
        <f t="shared" si="4"/>
        <v>0</v>
      </c>
      <c r="R30" s="119">
        <f t="shared" si="5"/>
        <v>0</v>
      </c>
    </row>
    <row r="31" spans="2:18" ht="15">
      <c r="B31" s="69"/>
      <c r="C31" s="70"/>
      <c r="D31" s="114">
        <f>IF(ISBLANK(B31),0,VLOOKUP(B31,'Materials Catalog Input'!$B$5:$I$904,4,FALSE))</f>
        <v>0</v>
      </c>
      <c r="E31" s="115">
        <f>IF(ISBLANK(B31),0,VLOOKUP(B31,'Materials Catalog Input'!$B$5:$I$904,2,FALSE))</f>
        <v>0</v>
      </c>
      <c r="F31" s="117">
        <f t="shared" si="0"/>
        <v>0</v>
      </c>
      <c r="G31" s="117">
        <f>IF(ISBLANK(B31),0,VLOOKUP(B31,'Materials Catalog Input'!$B$5:$I$904,6,FALSE))</f>
        <v>0</v>
      </c>
      <c r="H31" s="117">
        <f t="shared" si="2"/>
        <v>0</v>
      </c>
      <c r="I31" s="119">
        <f t="shared" si="3"/>
        <v>0</v>
      </c>
      <c r="J31" s="56"/>
      <c r="K31" s="71"/>
      <c r="L31" s="72"/>
      <c r="M31" s="120">
        <f>IF(ISBLANK(K31),0,VLOOKUP(K31,'Materials Catalog Input'!$B$5:$I$904,4,FALSE))</f>
        <v>0</v>
      </c>
      <c r="N31" s="121">
        <f>IF(ISBLANK(K31),0,VLOOKUP(K31,'Materials Catalog Input'!$B$5:$I$904,2,FALSE))</f>
        <v>0</v>
      </c>
      <c r="O31" s="117">
        <f t="shared" si="1"/>
        <v>0</v>
      </c>
      <c r="P31" s="117">
        <f>IF(ISBLANK(K31),0,VLOOKUP(K31,'Materials Catalog Input'!$B$5:$I$904,6,FALSE))</f>
        <v>0</v>
      </c>
      <c r="Q31" s="117">
        <f t="shared" si="4"/>
        <v>0</v>
      </c>
      <c r="R31" s="119">
        <f t="shared" si="5"/>
        <v>0</v>
      </c>
    </row>
    <row r="32" spans="2:18" ht="15">
      <c r="B32" s="69"/>
      <c r="C32" s="70"/>
      <c r="D32" s="114">
        <f>IF(ISBLANK(B32),0,VLOOKUP(B32,'Materials Catalog Input'!$B$5:$I$904,4,FALSE))</f>
        <v>0</v>
      </c>
      <c r="E32" s="115">
        <f>IF(ISBLANK(B32),0,VLOOKUP(B32,'Materials Catalog Input'!$B$5:$I$904,2,FALSE))</f>
        <v>0</v>
      </c>
      <c r="F32" s="117">
        <f t="shared" si="0"/>
        <v>0</v>
      </c>
      <c r="G32" s="117">
        <f>IF(ISBLANK(B32),0,VLOOKUP(B32,'Materials Catalog Input'!$B$5:$I$904,6,FALSE))</f>
        <v>0</v>
      </c>
      <c r="H32" s="117">
        <f t="shared" si="2"/>
        <v>0</v>
      </c>
      <c r="I32" s="119">
        <f t="shared" si="3"/>
        <v>0</v>
      </c>
      <c r="J32" s="56"/>
      <c r="K32" s="71"/>
      <c r="L32" s="72"/>
      <c r="M32" s="120">
        <f>IF(ISBLANK(K32),0,VLOOKUP(K32,'Materials Catalog Input'!$B$5:$I$904,4,FALSE))</f>
        <v>0</v>
      </c>
      <c r="N32" s="121">
        <f>IF(ISBLANK(K32),0,VLOOKUP(K32,'Materials Catalog Input'!$B$5:$I$904,2,FALSE))</f>
        <v>0</v>
      </c>
      <c r="O32" s="117">
        <f t="shared" si="1"/>
        <v>0</v>
      </c>
      <c r="P32" s="117">
        <f>IF(ISBLANK(K32),0,VLOOKUP(K32,'Materials Catalog Input'!$B$5:$I$904,6,FALSE))</f>
        <v>0</v>
      </c>
      <c r="Q32" s="117">
        <f t="shared" si="4"/>
        <v>0</v>
      </c>
      <c r="R32" s="119">
        <f t="shared" si="5"/>
        <v>0</v>
      </c>
    </row>
    <row r="33" spans="2:26" s="35" customFormat="1" ht="15.75" thickBot="1">
      <c r="B33" s="179"/>
      <c r="C33" s="179"/>
      <c r="D33" s="129"/>
      <c r="E33" s="129" t="s">
        <v>3</v>
      </c>
      <c r="F33" s="130">
        <f>SUM(F5:F32)</f>
        <v>93.345600000000005</v>
      </c>
      <c r="G33" s="130">
        <f>SUM(G5:G32)</f>
        <v>2.0002285714285715</v>
      </c>
      <c r="H33" s="130">
        <f>SUM(H5:H32)</f>
        <v>76.675428571428569</v>
      </c>
      <c r="I33" s="130">
        <f>SUM(I5:I32)</f>
        <v>170.02102857142859</v>
      </c>
      <c r="J33" s="73"/>
      <c r="K33" s="179"/>
      <c r="L33" s="179"/>
      <c r="M33" s="129"/>
      <c r="N33" s="129" t="s">
        <v>4</v>
      </c>
      <c r="O33" s="130">
        <f>SUM(O5:O32)</f>
        <v>22.176000000000002</v>
      </c>
      <c r="P33" s="130">
        <f>SUM(P5:P32)</f>
        <v>3.6462500000000002</v>
      </c>
      <c r="Q33" s="130">
        <f>SUM(Q5:Q32)</f>
        <v>127.61875000000001</v>
      </c>
      <c r="R33" s="130">
        <f>SUM(R5:R32)</f>
        <v>149.79475000000002</v>
      </c>
    </row>
    <row r="34" spans="2:26" ht="13.5" thickTop="1"/>
    <row r="35" spans="2:26" ht="19.5" customHeight="1">
      <c r="B35" s="68" t="s">
        <v>9</v>
      </c>
      <c r="C35" s="68"/>
      <c r="D35" s="54"/>
      <c r="E35" s="54"/>
      <c r="F35" s="54"/>
      <c r="G35" s="54"/>
      <c r="H35" s="54"/>
      <c r="I35" s="54"/>
      <c r="J35" s="54"/>
      <c r="K35" s="68" t="s">
        <v>334</v>
      </c>
      <c r="L35" s="68"/>
      <c r="M35" s="68"/>
      <c r="N35" s="54"/>
      <c r="O35" s="54"/>
      <c r="P35" s="54"/>
      <c r="Q35" s="54"/>
      <c r="R35" s="54"/>
    </row>
    <row r="36" spans="2:26" ht="22.5">
      <c r="B36" s="177" t="s">
        <v>312</v>
      </c>
      <c r="C36" s="177" t="s">
        <v>26</v>
      </c>
      <c r="D36" s="136" t="s">
        <v>7</v>
      </c>
      <c r="E36" s="137" t="s">
        <v>285</v>
      </c>
      <c r="F36" s="138" t="s">
        <v>313</v>
      </c>
      <c r="G36" s="138" t="s">
        <v>291</v>
      </c>
      <c r="H36" s="138" t="s">
        <v>14</v>
      </c>
      <c r="I36" s="139" t="s">
        <v>1</v>
      </c>
      <c r="J36" s="9"/>
      <c r="K36" s="177" t="s">
        <v>312</v>
      </c>
      <c r="L36" s="177" t="s">
        <v>26</v>
      </c>
      <c r="M36" s="140" t="s">
        <v>7</v>
      </c>
      <c r="N36" s="141" t="s">
        <v>285</v>
      </c>
      <c r="O36" s="142" t="s">
        <v>313</v>
      </c>
      <c r="P36" s="138" t="s">
        <v>291</v>
      </c>
      <c r="Q36" s="138" t="s">
        <v>14</v>
      </c>
      <c r="R36" s="139" t="s">
        <v>1</v>
      </c>
    </row>
    <row r="37" spans="2:26" ht="15">
      <c r="B37" s="69">
        <v>268</v>
      </c>
      <c r="C37" s="70">
        <v>200</v>
      </c>
      <c r="D37" s="114">
        <f>IF(ISBLANK(B37),0,VLOOKUP(B37,'Materials Catalog Input'!$B$5:$I$904,4,FALSE))</f>
        <v>0.24</v>
      </c>
      <c r="E37" s="115" t="str">
        <f>IF(ISBLANK(B37),0,VLOOKUP(B37,'Materials Catalog Input'!$B$5:$I$904,2,FALSE))</f>
        <v>Duct Wrap 1-1/2"</v>
      </c>
      <c r="F37" s="116">
        <f>C37*D37</f>
        <v>48</v>
      </c>
      <c r="G37" s="117">
        <f>IF(ISBLANK(B37),0,VLOOKUP(B37,'Materials Catalog Input'!$B$5:$I$904,6,FALSE))</f>
        <v>0.58340000000000003</v>
      </c>
      <c r="H37" s="117">
        <f>G37*C37</f>
        <v>116.68</v>
      </c>
      <c r="I37" s="118">
        <f>SUM(F37,H37)</f>
        <v>164.68</v>
      </c>
      <c r="J37" s="67"/>
      <c r="K37" s="69">
        <v>500</v>
      </c>
      <c r="L37" s="70">
        <v>200</v>
      </c>
      <c r="M37" s="114">
        <f>IF(ISBLANK(K37),0,VLOOKUP(K37,'Materials Catalog Input'!$B$5:$I$904,4,FALSE))</f>
        <v>0.82079999999999986</v>
      </c>
      <c r="N37" s="115" t="str">
        <f>IF(ISBLANK(K37),0,VLOOKUP(K37,'Materials Catalog Input'!$B$5:$I$904,2,FALSE))</f>
        <v xml:space="preserve">1.5 OD - 24 GA x 8 in </v>
      </c>
      <c r="O37" s="116">
        <f>L37*M37</f>
        <v>164.15999999999997</v>
      </c>
      <c r="P37" s="117">
        <f>IF(ISBLANK(K37),0,VLOOKUP(K37,'Materials Catalog Input'!$B$5:$I$904,6,FALSE))</f>
        <v>3.6462500000000002</v>
      </c>
      <c r="Q37" s="117">
        <f>P37*L37</f>
        <v>729.25</v>
      </c>
      <c r="R37" s="118">
        <f>SUM(O37,Q37)</f>
        <v>893.41</v>
      </c>
    </row>
    <row r="38" spans="2:26" ht="15">
      <c r="B38" s="69">
        <v>269</v>
      </c>
      <c r="C38" s="70">
        <v>10</v>
      </c>
      <c r="D38" s="114">
        <f>IF(ISBLANK(B38),0,VLOOKUP(B38,'Materials Catalog Input'!$B$5:$I$904,4,FALSE))</f>
        <v>0.3</v>
      </c>
      <c r="E38" s="115" t="str">
        <f>IF(ISBLANK(B38),0,VLOOKUP(B38,'Materials Catalog Input'!$B$5:$I$904,2,FALSE))</f>
        <v>Duct Wrap 2"</v>
      </c>
      <c r="F38" s="116">
        <f t="shared" ref="F38:F47" si="12">C38*D38</f>
        <v>3</v>
      </c>
      <c r="G38" s="117">
        <f>IF(ISBLANK(B38),0,VLOOKUP(B38,'Materials Catalog Input'!$B$5:$I$904,6,FALSE))</f>
        <v>0.58340000000000003</v>
      </c>
      <c r="H38" s="117">
        <f t="shared" ref="H38:H47" si="13">G38*C38</f>
        <v>5.8340000000000005</v>
      </c>
      <c r="I38" s="118">
        <f t="shared" ref="I38:I54" si="14">SUM(F38,H38)</f>
        <v>8.8339999999999996</v>
      </c>
      <c r="J38" s="67"/>
      <c r="K38" s="69">
        <v>501</v>
      </c>
      <c r="L38" s="70">
        <v>10</v>
      </c>
      <c r="M38" s="114">
        <f>IF(ISBLANK(K38),0,VLOOKUP(K38,'Materials Catalog Input'!$B$5:$I$904,4,FALSE))</f>
        <v>0.82079999999999986</v>
      </c>
      <c r="N38" s="115" t="str">
        <f>IF(ISBLANK(K38),0,VLOOKUP(K38,'Materials Catalog Input'!$B$5:$I$904,2,FALSE))</f>
        <v xml:space="preserve">2.0 OD - 22 GA x 8 in </v>
      </c>
      <c r="O38" s="116">
        <f t="shared" ref="O38:O47" si="15">L38*M38</f>
        <v>8.2079999999999984</v>
      </c>
      <c r="P38" s="117">
        <f>IF(ISBLANK(K38),0,VLOOKUP(K38,'Materials Catalog Input'!$B$5:$I$904,6,FALSE))</f>
        <v>3.6462500000000002</v>
      </c>
      <c r="Q38" s="117">
        <f t="shared" ref="Q38:Q47" si="16">P38*L38</f>
        <v>36.462500000000006</v>
      </c>
      <c r="R38" s="118">
        <f t="shared" ref="R38:R54" si="17">SUM(O38,Q38)</f>
        <v>44.670500000000004</v>
      </c>
    </row>
    <row r="39" spans="2:26" ht="15">
      <c r="B39" s="69"/>
      <c r="C39" s="70"/>
      <c r="D39" s="114">
        <f>IF(ISBLANK(B39),0,VLOOKUP(B39,'Materials Catalog Input'!$B$5:$I$904,4,FALSE))</f>
        <v>0</v>
      </c>
      <c r="E39" s="115">
        <f>IF(ISBLANK(B39),0,VLOOKUP(B39,'Materials Catalog Input'!$B$5:$I$904,2,FALSE))</f>
        <v>0</v>
      </c>
      <c r="F39" s="116">
        <f t="shared" si="12"/>
        <v>0</v>
      </c>
      <c r="G39" s="117">
        <f>IF(ISBLANK(B39),0,VLOOKUP(B39,'Materials Catalog Input'!$B$5:$I$904,6,FALSE))</f>
        <v>0</v>
      </c>
      <c r="H39" s="117">
        <f t="shared" si="13"/>
        <v>0</v>
      </c>
      <c r="I39" s="118">
        <f t="shared" si="14"/>
        <v>0</v>
      </c>
      <c r="J39" s="67"/>
      <c r="K39" s="69"/>
      <c r="L39" s="70"/>
      <c r="M39" s="114">
        <f>IF(ISBLANK(K39),0,VLOOKUP(K39,'Materials Catalog Input'!$B$5:$I$904,4,FALSE))</f>
        <v>0</v>
      </c>
      <c r="N39" s="115">
        <f>IF(ISBLANK(K39),0,VLOOKUP(K39,'Materials Catalog Input'!$B$5:$I$904,2,FALSE))</f>
        <v>0</v>
      </c>
      <c r="O39" s="116">
        <f t="shared" si="15"/>
        <v>0</v>
      </c>
      <c r="P39" s="117">
        <f>IF(ISBLANK(K39),0,VLOOKUP(K39,'Materials Catalog Input'!$B$5:$I$904,6,FALSE))</f>
        <v>0</v>
      </c>
      <c r="Q39" s="117">
        <f t="shared" si="16"/>
        <v>0</v>
      </c>
      <c r="R39" s="118">
        <f t="shared" si="17"/>
        <v>0</v>
      </c>
    </row>
    <row r="40" spans="2:26" ht="15">
      <c r="B40" s="69"/>
      <c r="C40" s="70"/>
      <c r="D40" s="114">
        <f>IF(ISBLANK(B40),0,VLOOKUP(B40,'Materials Catalog Input'!$B$5:$I$904,4,FALSE))</f>
        <v>0</v>
      </c>
      <c r="E40" s="115">
        <f>IF(ISBLANK(B40),0,VLOOKUP(B40,'Materials Catalog Input'!$B$5:$I$904,2,FALSE))</f>
        <v>0</v>
      </c>
      <c r="F40" s="116">
        <f t="shared" si="12"/>
        <v>0</v>
      </c>
      <c r="G40" s="117">
        <f>IF(ISBLANK(B40),0,VLOOKUP(B40,'Materials Catalog Input'!$B$5:$I$904,6,FALSE))</f>
        <v>0</v>
      </c>
      <c r="H40" s="117">
        <f t="shared" si="13"/>
        <v>0</v>
      </c>
      <c r="I40" s="118">
        <f t="shared" si="14"/>
        <v>0</v>
      </c>
      <c r="J40" s="67"/>
      <c r="K40" s="69"/>
      <c r="L40" s="70"/>
      <c r="M40" s="114">
        <f>IF(ISBLANK(K40),0,VLOOKUP(K40,'Materials Catalog Input'!$B$5:$I$904,4,FALSE))</f>
        <v>0</v>
      </c>
      <c r="N40" s="115">
        <f>IF(ISBLANK(K40),0,VLOOKUP(K40,'Materials Catalog Input'!$B$5:$I$904,2,FALSE))</f>
        <v>0</v>
      </c>
      <c r="O40" s="116">
        <f t="shared" si="15"/>
        <v>0</v>
      </c>
      <c r="P40" s="117">
        <f>IF(ISBLANK(K40),0,VLOOKUP(K40,'Materials Catalog Input'!$B$5:$I$904,6,FALSE))</f>
        <v>0</v>
      </c>
      <c r="Q40" s="117">
        <f t="shared" si="16"/>
        <v>0</v>
      </c>
      <c r="R40" s="118">
        <f t="shared" si="17"/>
        <v>0</v>
      </c>
    </row>
    <row r="41" spans="2:26" ht="15">
      <c r="B41" s="69"/>
      <c r="C41" s="70"/>
      <c r="D41" s="114">
        <f>IF(ISBLANK(B41),0,VLOOKUP(B41,'Materials Catalog Input'!$B$5:$I$904,4,FALSE))</f>
        <v>0</v>
      </c>
      <c r="E41" s="115">
        <f>IF(ISBLANK(B41),0,VLOOKUP(B41,'Materials Catalog Input'!$B$5:$I$904,2,FALSE))</f>
        <v>0</v>
      </c>
      <c r="F41" s="116">
        <f t="shared" si="12"/>
        <v>0</v>
      </c>
      <c r="G41" s="117">
        <f>IF(ISBLANK(B41),0,VLOOKUP(B41,'Materials Catalog Input'!$B$5:$I$904,6,FALSE))</f>
        <v>0</v>
      </c>
      <c r="H41" s="117">
        <f t="shared" si="13"/>
        <v>0</v>
      </c>
      <c r="I41" s="118">
        <f t="shared" si="14"/>
        <v>0</v>
      </c>
      <c r="J41" s="67"/>
      <c r="K41" s="69"/>
      <c r="L41" s="70"/>
      <c r="M41" s="114">
        <f>IF(ISBLANK(K41),0,VLOOKUP(K41,'Materials Catalog Input'!$B$5:$I$904,4,FALSE))</f>
        <v>0</v>
      </c>
      <c r="N41" s="115">
        <f>IF(ISBLANK(K41),0,VLOOKUP(K41,'Materials Catalog Input'!$B$5:$I$904,2,FALSE))</f>
        <v>0</v>
      </c>
      <c r="O41" s="116">
        <f t="shared" si="15"/>
        <v>0</v>
      </c>
      <c r="P41" s="117">
        <f>IF(ISBLANK(K41),0,VLOOKUP(K41,'Materials Catalog Input'!$B$5:$I$904,6,FALSE))</f>
        <v>0</v>
      </c>
      <c r="Q41" s="117">
        <f t="shared" si="16"/>
        <v>0</v>
      </c>
      <c r="R41" s="118">
        <f t="shared" si="17"/>
        <v>0</v>
      </c>
    </row>
    <row r="42" spans="2:26" ht="15">
      <c r="B42" s="69"/>
      <c r="C42" s="70"/>
      <c r="D42" s="114">
        <f>IF(ISBLANK(B42),0,VLOOKUP(B42,'Materials Catalog Input'!$B$5:$I$904,4,FALSE))</f>
        <v>0</v>
      </c>
      <c r="E42" s="115">
        <f>IF(ISBLANK(B42),0,VLOOKUP(B42,'Materials Catalog Input'!$B$5:$I$904,2,FALSE))</f>
        <v>0</v>
      </c>
      <c r="F42" s="116">
        <f>C42*D42</f>
        <v>0</v>
      </c>
      <c r="G42" s="117">
        <f>IF(ISBLANK(B42),0,VLOOKUP(B42,'Materials Catalog Input'!$B$5:$I$904,6,FALSE))</f>
        <v>0</v>
      </c>
      <c r="H42" s="117">
        <f>G42*C42</f>
        <v>0</v>
      </c>
      <c r="I42" s="118">
        <f t="shared" si="14"/>
        <v>0</v>
      </c>
      <c r="J42" s="67"/>
      <c r="K42" s="69"/>
      <c r="L42" s="70"/>
      <c r="M42" s="114">
        <f>IF(ISBLANK(K42),0,VLOOKUP(K42,'Materials Catalog Input'!$B$5:$I$904,4,FALSE))</f>
        <v>0</v>
      </c>
      <c r="N42" s="115">
        <f>IF(ISBLANK(K42),0,VLOOKUP(K42,'Materials Catalog Input'!$B$5:$I$904,2,FALSE))</f>
        <v>0</v>
      </c>
      <c r="O42" s="116">
        <f>L42*M42</f>
        <v>0</v>
      </c>
      <c r="P42" s="117">
        <f>IF(ISBLANK(K42),0,VLOOKUP(K42,'Materials Catalog Input'!$B$5:$I$904,6,FALSE))</f>
        <v>0</v>
      </c>
      <c r="Q42" s="117">
        <f>P42*L42</f>
        <v>0</v>
      </c>
      <c r="R42" s="118">
        <f t="shared" si="17"/>
        <v>0</v>
      </c>
      <c r="Z42" s="216"/>
    </row>
    <row r="43" spans="2:26" ht="15">
      <c r="B43" s="69"/>
      <c r="C43" s="70"/>
      <c r="D43" s="114">
        <f>IF(ISBLANK(B43),0,VLOOKUP(B43,'Materials Catalog Input'!$B$5:$I$904,4,FALSE))</f>
        <v>0</v>
      </c>
      <c r="E43" s="115">
        <f>IF(ISBLANK(B43),0,VLOOKUP(B43,'Materials Catalog Input'!$B$5:$I$904,2,FALSE))</f>
        <v>0</v>
      </c>
      <c r="F43" s="116">
        <f>C43*D43</f>
        <v>0</v>
      </c>
      <c r="G43" s="117">
        <f>IF(ISBLANK(B43),0,VLOOKUP(B43,'Materials Catalog Input'!$B$5:$I$904,6,FALSE))</f>
        <v>0</v>
      </c>
      <c r="H43" s="117">
        <f>G43*C43</f>
        <v>0</v>
      </c>
      <c r="I43" s="118">
        <f t="shared" si="14"/>
        <v>0</v>
      </c>
      <c r="J43" s="67"/>
      <c r="K43" s="69"/>
      <c r="L43" s="70"/>
      <c r="M43" s="114">
        <f>IF(ISBLANK(K43),0,VLOOKUP(K43,'Materials Catalog Input'!$B$5:$I$904,4,FALSE))</f>
        <v>0</v>
      </c>
      <c r="N43" s="115">
        <f>IF(ISBLANK(K43),0,VLOOKUP(K43,'Materials Catalog Input'!$B$5:$I$904,2,FALSE))</f>
        <v>0</v>
      </c>
      <c r="O43" s="116">
        <f>L43*M43</f>
        <v>0</v>
      </c>
      <c r="P43" s="117">
        <f>IF(ISBLANK(K43),0,VLOOKUP(K43,'Materials Catalog Input'!$B$5:$I$904,6,FALSE))</f>
        <v>0</v>
      </c>
      <c r="Q43" s="117">
        <f>P43*L43</f>
        <v>0</v>
      </c>
      <c r="R43" s="118">
        <f t="shared" si="17"/>
        <v>0</v>
      </c>
    </row>
    <row r="44" spans="2:26" ht="15">
      <c r="B44" s="69"/>
      <c r="C44" s="70"/>
      <c r="D44" s="114">
        <f>IF(ISBLANK(B44),0,VLOOKUP(B44,'Materials Catalog Input'!$B$5:$I$904,4,FALSE))</f>
        <v>0</v>
      </c>
      <c r="E44" s="115">
        <f>IF(ISBLANK(B44),0,VLOOKUP(B44,'Materials Catalog Input'!$B$5:$I$904,2,FALSE))</f>
        <v>0</v>
      </c>
      <c r="F44" s="116">
        <f>C44*D44</f>
        <v>0</v>
      </c>
      <c r="G44" s="117">
        <f>IF(ISBLANK(B44),0,VLOOKUP(B44,'Materials Catalog Input'!$B$5:$I$904,6,FALSE))</f>
        <v>0</v>
      </c>
      <c r="H44" s="117">
        <f>G44*C44</f>
        <v>0</v>
      </c>
      <c r="I44" s="118">
        <f t="shared" si="14"/>
        <v>0</v>
      </c>
      <c r="J44" s="67"/>
      <c r="K44" s="69"/>
      <c r="L44" s="70"/>
      <c r="M44" s="114">
        <f>IF(ISBLANK(K44),0,VLOOKUP(K44,'Materials Catalog Input'!$B$5:$I$904,4,FALSE))</f>
        <v>0</v>
      </c>
      <c r="N44" s="115">
        <f>IF(ISBLANK(K44),0,VLOOKUP(K44,'Materials Catalog Input'!$B$5:$I$904,2,FALSE))</f>
        <v>0</v>
      </c>
      <c r="O44" s="116">
        <f>L44*M44</f>
        <v>0</v>
      </c>
      <c r="P44" s="117">
        <f>IF(ISBLANK(K44),0,VLOOKUP(K44,'Materials Catalog Input'!$B$5:$I$904,6,FALSE))</f>
        <v>0</v>
      </c>
      <c r="Q44" s="117">
        <f>P44*L44</f>
        <v>0</v>
      </c>
      <c r="R44" s="118">
        <f t="shared" si="17"/>
        <v>0</v>
      </c>
    </row>
    <row r="45" spans="2:26" ht="15">
      <c r="B45" s="69"/>
      <c r="C45" s="70"/>
      <c r="D45" s="114">
        <f>IF(ISBLANK(B45),0,VLOOKUP(B45,'Materials Catalog Input'!$B$5:$I$904,4,FALSE))</f>
        <v>0</v>
      </c>
      <c r="E45" s="115">
        <f>IF(ISBLANK(B45),0,VLOOKUP(B45,'Materials Catalog Input'!$B$5:$I$904,2,FALSE))</f>
        <v>0</v>
      </c>
      <c r="F45" s="116">
        <f>C45*D45</f>
        <v>0</v>
      </c>
      <c r="G45" s="117">
        <f>IF(ISBLANK(B45),0,VLOOKUP(B45,'Materials Catalog Input'!$B$5:$I$904,6,FALSE))</f>
        <v>0</v>
      </c>
      <c r="H45" s="117">
        <f>G45*C45</f>
        <v>0</v>
      </c>
      <c r="I45" s="118">
        <f t="shared" si="14"/>
        <v>0</v>
      </c>
      <c r="J45" s="67"/>
      <c r="K45" s="69"/>
      <c r="L45" s="70"/>
      <c r="M45" s="114">
        <f>IF(ISBLANK(K45),0,VLOOKUP(K45,'Materials Catalog Input'!$B$5:$I$904,4,FALSE))</f>
        <v>0</v>
      </c>
      <c r="N45" s="115">
        <f>IF(ISBLANK(K45),0,VLOOKUP(K45,'Materials Catalog Input'!$B$5:$I$904,2,FALSE))</f>
        <v>0</v>
      </c>
      <c r="O45" s="116">
        <f>L45*M45</f>
        <v>0</v>
      </c>
      <c r="P45" s="117">
        <f>IF(ISBLANK(K45),0,VLOOKUP(K45,'Materials Catalog Input'!$B$5:$I$904,6,FALSE))</f>
        <v>0</v>
      </c>
      <c r="Q45" s="117">
        <f>P45*L45</f>
        <v>0</v>
      </c>
      <c r="R45" s="118">
        <f t="shared" si="17"/>
        <v>0</v>
      </c>
    </row>
    <row r="46" spans="2:26" ht="15">
      <c r="B46" s="69"/>
      <c r="C46" s="70"/>
      <c r="D46" s="114">
        <f>IF(ISBLANK(B46),0,VLOOKUP(B46,'Materials Catalog Input'!$B$5:$I$904,4,FALSE))</f>
        <v>0</v>
      </c>
      <c r="E46" s="115">
        <f>IF(ISBLANK(B46),0,VLOOKUP(B46,'Materials Catalog Input'!$B$5:$I$904,2,FALSE))</f>
        <v>0</v>
      </c>
      <c r="F46" s="116">
        <f>C46*D46</f>
        <v>0</v>
      </c>
      <c r="G46" s="117">
        <f>IF(ISBLANK(B46),0,VLOOKUP(B46,'Materials Catalog Input'!$B$5:$I$904,6,FALSE))</f>
        <v>0</v>
      </c>
      <c r="H46" s="117">
        <f>G46*C46</f>
        <v>0</v>
      </c>
      <c r="I46" s="118">
        <f t="shared" si="14"/>
        <v>0</v>
      </c>
      <c r="J46" s="67"/>
      <c r="K46" s="69"/>
      <c r="L46" s="70"/>
      <c r="M46" s="114">
        <f>IF(ISBLANK(K46),0,VLOOKUP(K46,'Materials Catalog Input'!$B$5:$I$904,4,FALSE))</f>
        <v>0</v>
      </c>
      <c r="N46" s="115">
        <f>IF(ISBLANK(K46),0,VLOOKUP(K46,'Materials Catalog Input'!$B$5:$I$904,2,FALSE))</f>
        <v>0</v>
      </c>
      <c r="O46" s="116">
        <f>L46*M46</f>
        <v>0</v>
      </c>
      <c r="P46" s="117">
        <f>IF(ISBLANK(K46),0,VLOOKUP(K46,'Materials Catalog Input'!$B$5:$I$904,6,FALSE))</f>
        <v>0</v>
      </c>
      <c r="Q46" s="117">
        <f>P46*L46</f>
        <v>0</v>
      </c>
      <c r="R46" s="118">
        <f t="shared" si="17"/>
        <v>0</v>
      </c>
    </row>
    <row r="47" spans="2:26" ht="15">
      <c r="B47" s="69"/>
      <c r="C47" s="70"/>
      <c r="D47" s="114">
        <f>IF(ISBLANK(B47),0,VLOOKUP(B47,'Materials Catalog Input'!$B$5:$I$904,4,FALSE))</f>
        <v>0</v>
      </c>
      <c r="E47" s="115">
        <f>IF(ISBLANK(B47),0,VLOOKUP(B47,'Materials Catalog Input'!$B$5:$I$904,2,FALSE))</f>
        <v>0</v>
      </c>
      <c r="F47" s="116">
        <f t="shared" si="12"/>
        <v>0</v>
      </c>
      <c r="G47" s="117">
        <f>IF(ISBLANK(B47),0,VLOOKUP(B47,'Materials Catalog Input'!$B$5:$I$904,6,FALSE))</f>
        <v>0</v>
      </c>
      <c r="H47" s="117">
        <f t="shared" si="13"/>
        <v>0</v>
      </c>
      <c r="I47" s="118">
        <f t="shared" si="14"/>
        <v>0</v>
      </c>
      <c r="J47" s="67"/>
      <c r="K47" s="69"/>
      <c r="L47" s="70"/>
      <c r="M47" s="114">
        <f>IF(ISBLANK(K47),0,VLOOKUP(K47,'Materials Catalog Input'!$B$5:$I$904,4,FALSE))</f>
        <v>0</v>
      </c>
      <c r="N47" s="115">
        <f>IF(ISBLANK(K47),0,VLOOKUP(K47,'Materials Catalog Input'!$B$5:$I$904,2,FALSE))</f>
        <v>0</v>
      </c>
      <c r="O47" s="116">
        <f t="shared" si="15"/>
        <v>0</v>
      </c>
      <c r="P47" s="117">
        <f>IF(ISBLANK(K47),0,VLOOKUP(K47,'Materials Catalog Input'!$B$5:$I$904,6,FALSE))</f>
        <v>0</v>
      </c>
      <c r="Q47" s="117">
        <f t="shared" si="16"/>
        <v>0</v>
      </c>
      <c r="R47" s="118">
        <f t="shared" si="17"/>
        <v>0</v>
      </c>
    </row>
    <row r="48" spans="2:26" ht="15">
      <c r="B48" s="69"/>
      <c r="C48" s="70"/>
      <c r="D48" s="114">
        <f>IF(ISBLANK(B48),0,VLOOKUP(B48,'Materials Catalog Input'!$B$5:$I$904,4,FALSE))</f>
        <v>0</v>
      </c>
      <c r="E48" s="115">
        <f>IF(ISBLANK(B48),0,VLOOKUP(B48,'Materials Catalog Input'!$B$5:$I$904,2,FALSE))</f>
        <v>0</v>
      </c>
      <c r="F48" s="116">
        <f t="shared" ref="F48:F54" si="18">C48*D48</f>
        <v>0</v>
      </c>
      <c r="G48" s="117">
        <f>IF(ISBLANK(B48),0,VLOOKUP(B48,'Materials Catalog Input'!$B$5:$I$904,6,FALSE))</f>
        <v>0</v>
      </c>
      <c r="H48" s="117">
        <f t="shared" ref="H48:H54" si="19">G48*C48</f>
        <v>0</v>
      </c>
      <c r="I48" s="118">
        <f t="shared" si="14"/>
        <v>0</v>
      </c>
      <c r="J48" s="67"/>
      <c r="K48" s="69"/>
      <c r="L48" s="70"/>
      <c r="M48" s="114">
        <f>IF(ISBLANK(K48),0,VLOOKUP(K48,'Materials Catalog Input'!$B$5:$I$904,4,FALSE))</f>
        <v>0</v>
      </c>
      <c r="N48" s="115">
        <f>IF(ISBLANK(K48),0,VLOOKUP(K48,'Materials Catalog Input'!$B$5:$I$904,2,FALSE))</f>
        <v>0</v>
      </c>
      <c r="O48" s="116">
        <f t="shared" ref="O48:O54" si="20">L48*M48</f>
        <v>0</v>
      </c>
      <c r="P48" s="117">
        <f>IF(ISBLANK(K48),0,VLOOKUP(K48,'Materials Catalog Input'!$B$5:$I$904,6,FALSE))</f>
        <v>0</v>
      </c>
      <c r="Q48" s="117">
        <f t="shared" ref="Q48:Q54" si="21">P48*L48</f>
        <v>0</v>
      </c>
      <c r="R48" s="118">
        <f t="shared" si="17"/>
        <v>0</v>
      </c>
    </row>
    <row r="49" spans="2:18" ht="15">
      <c r="B49" s="69"/>
      <c r="C49" s="70"/>
      <c r="D49" s="114">
        <f>IF(ISBLANK(B49),0,VLOOKUP(B49,'Materials Catalog Input'!$B$5:$I$904,4,FALSE))</f>
        <v>0</v>
      </c>
      <c r="E49" s="115">
        <f>IF(ISBLANK(B49),0,VLOOKUP(B49,'Materials Catalog Input'!$B$5:$I$904,2,FALSE))</f>
        <v>0</v>
      </c>
      <c r="F49" s="116">
        <f t="shared" si="18"/>
        <v>0</v>
      </c>
      <c r="G49" s="117">
        <f>IF(ISBLANK(B49),0,VLOOKUP(B49,'Materials Catalog Input'!$B$5:$I$904,6,FALSE))</f>
        <v>0</v>
      </c>
      <c r="H49" s="117">
        <f t="shared" si="19"/>
        <v>0</v>
      </c>
      <c r="I49" s="118">
        <f t="shared" si="14"/>
        <v>0</v>
      </c>
      <c r="J49" s="67"/>
      <c r="K49" s="69"/>
      <c r="L49" s="70"/>
      <c r="M49" s="114">
        <f>IF(ISBLANK(K49),0,VLOOKUP(K49,'Materials Catalog Input'!$B$5:$I$904,4,FALSE))</f>
        <v>0</v>
      </c>
      <c r="N49" s="115">
        <f>IF(ISBLANK(K49),0,VLOOKUP(K49,'Materials Catalog Input'!$B$5:$I$904,2,FALSE))</f>
        <v>0</v>
      </c>
      <c r="O49" s="116">
        <f t="shared" si="20"/>
        <v>0</v>
      </c>
      <c r="P49" s="117">
        <f>IF(ISBLANK(K49),0,VLOOKUP(K49,'Materials Catalog Input'!$B$5:$I$904,6,FALSE))</f>
        <v>0</v>
      </c>
      <c r="Q49" s="117">
        <f t="shared" si="21"/>
        <v>0</v>
      </c>
      <c r="R49" s="118">
        <f t="shared" si="17"/>
        <v>0</v>
      </c>
    </row>
    <row r="50" spans="2:18" ht="15">
      <c r="B50" s="69"/>
      <c r="C50" s="70"/>
      <c r="D50" s="114">
        <f>IF(ISBLANK(B50),0,VLOOKUP(B50,'Materials Catalog Input'!$B$5:$I$904,4,FALSE))</f>
        <v>0</v>
      </c>
      <c r="E50" s="115">
        <f>IF(ISBLANK(B50),0,VLOOKUP(B50,'Materials Catalog Input'!$B$5:$I$904,2,FALSE))</f>
        <v>0</v>
      </c>
      <c r="F50" s="116">
        <f t="shared" si="18"/>
        <v>0</v>
      </c>
      <c r="G50" s="117">
        <f>IF(ISBLANK(B50),0,VLOOKUP(B50,'Materials Catalog Input'!$B$5:$I$904,6,FALSE))</f>
        <v>0</v>
      </c>
      <c r="H50" s="117">
        <f t="shared" si="19"/>
        <v>0</v>
      </c>
      <c r="I50" s="118">
        <f t="shared" si="14"/>
        <v>0</v>
      </c>
      <c r="J50" s="67"/>
      <c r="K50" s="69"/>
      <c r="L50" s="70"/>
      <c r="M50" s="114">
        <f>IF(ISBLANK(K50),0,VLOOKUP(K50,'Materials Catalog Input'!$B$5:$I$904,4,FALSE))</f>
        <v>0</v>
      </c>
      <c r="N50" s="115">
        <f>IF(ISBLANK(K50),0,VLOOKUP(K50,'Materials Catalog Input'!$B$5:$I$904,2,FALSE))</f>
        <v>0</v>
      </c>
      <c r="O50" s="116">
        <f t="shared" si="20"/>
        <v>0</v>
      </c>
      <c r="P50" s="117">
        <f>IF(ISBLANK(K50),0,VLOOKUP(K50,'Materials Catalog Input'!$B$5:$I$904,6,FALSE))</f>
        <v>0</v>
      </c>
      <c r="Q50" s="117">
        <f t="shared" si="21"/>
        <v>0</v>
      </c>
      <c r="R50" s="118">
        <f t="shared" si="17"/>
        <v>0</v>
      </c>
    </row>
    <row r="51" spans="2:18" ht="15">
      <c r="B51" s="69"/>
      <c r="C51" s="70"/>
      <c r="D51" s="114">
        <f>IF(ISBLANK(B51),0,VLOOKUP(B51,'Materials Catalog Input'!$B$5:$I$904,4,FALSE))</f>
        <v>0</v>
      </c>
      <c r="E51" s="115">
        <f>IF(ISBLANK(B51),0,VLOOKUP(B51,'Materials Catalog Input'!$B$5:$I$904,2,FALSE))</f>
        <v>0</v>
      </c>
      <c r="F51" s="116">
        <f t="shared" si="18"/>
        <v>0</v>
      </c>
      <c r="G51" s="117">
        <f>IF(ISBLANK(B51),0,VLOOKUP(B51,'Materials Catalog Input'!$B$5:$I$904,6,FALSE))</f>
        <v>0</v>
      </c>
      <c r="H51" s="117">
        <f t="shared" si="19"/>
        <v>0</v>
      </c>
      <c r="I51" s="118">
        <f t="shared" si="14"/>
        <v>0</v>
      </c>
      <c r="J51" s="67"/>
      <c r="K51" s="69"/>
      <c r="L51" s="70"/>
      <c r="M51" s="114">
        <f>IF(ISBLANK(K51),0,VLOOKUP(K51,'Materials Catalog Input'!$B$5:$I$904,4,FALSE))</f>
        <v>0</v>
      </c>
      <c r="N51" s="115">
        <f>IF(ISBLANK(K51),0,VLOOKUP(K51,'Materials Catalog Input'!$B$5:$I$904,2,FALSE))</f>
        <v>0</v>
      </c>
      <c r="O51" s="116">
        <f t="shared" si="20"/>
        <v>0</v>
      </c>
      <c r="P51" s="117">
        <f>IF(ISBLANK(K51),0,VLOOKUP(K51,'Materials Catalog Input'!$B$5:$I$904,6,FALSE))</f>
        <v>0</v>
      </c>
      <c r="Q51" s="117">
        <f t="shared" si="21"/>
        <v>0</v>
      </c>
      <c r="R51" s="118">
        <f t="shared" si="17"/>
        <v>0</v>
      </c>
    </row>
    <row r="52" spans="2:18" ht="15">
      <c r="B52" s="69"/>
      <c r="C52" s="70"/>
      <c r="D52" s="114">
        <f>IF(ISBLANK(B52),0,VLOOKUP(B52,'Materials Catalog Input'!$B$5:$I$904,4,FALSE))</f>
        <v>0</v>
      </c>
      <c r="E52" s="115">
        <f>IF(ISBLANK(B52),0,VLOOKUP(B52,'Materials Catalog Input'!$B$5:$I$904,2,FALSE))</f>
        <v>0</v>
      </c>
      <c r="F52" s="116">
        <f t="shared" si="18"/>
        <v>0</v>
      </c>
      <c r="G52" s="117">
        <f>IF(ISBLANK(B52),0,VLOOKUP(B52,'Materials Catalog Input'!$B$5:$I$904,6,FALSE))</f>
        <v>0</v>
      </c>
      <c r="H52" s="117">
        <f t="shared" si="19"/>
        <v>0</v>
      </c>
      <c r="I52" s="118">
        <f t="shared" si="14"/>
        <v>0</v>
      </c>
      <c r="J52" s="67"/>
      <c r="K52" s="69"/>
      <c r="L52" s="70"/>
      <c r="M52" s="114">
        <f>IF(ISBLANK(K52),0,VLOOKUP(K52,'Materials Catalog Input'!$B$5:$I$904,4,FALSE))</f>
        <v>0</v>
      </c>
      <c r="N52" s="115">
        <f>IF(ISBLANK(K52),0,VLOOKUP(K52,'Materials Catalog Input'!$B$5:$I$904,2,FALSE))</f>
        <v>0</v>
      </c>
      <c r="O52" s="116">
        <f t="shared" si="20"/>
        <v>0</v>
      </c>
      <c r="P52" s="117">
        <f>IF(ISBLANK(K52),0,VLOOKUP(K52,'Materials Catalog Input'!$B$5:$I$904,6,FALSE))</f>
        <v>0</v>
      </c>
      <c r="Q52" s="117">
        <f t="shared" si="21"/>
        <v>0</v>
      </c>
      <c r="R52" s="118">
        <f t="shared" si="17"/>
        <v>0</v>
      </c>
    </row>
    <row r="53" spans="2:18" ht="15">
      <c r="B53" s="69"/>
      <c r="C53" s="70"/>
      <c r="D53" s="114">
        <f>IF(ISBLANK(B53),0,VLOOKUP(B53,'Materials Catalog Input'!$B$5:$I$904,4,FALSE))</f>
        <v>0</v>
      </c>
      <c r="E53" s="115">
        <f>IF(ISBLANK(B53),0,VLOOKUP(B53,'Materials Catalog Input'!$B$5:$I$904,2,FALSE))</f>
        <v>0</v>
      </c>
      <c r="F53" s="116">
        <f t="shared" si="18"/>
        <v>0</v>
      </c>
      <c r="G53" s="117">
        <f>IF(ISBLANK(B53),0,VLOOKUP(B53,'Materials Catalog Input'!$B$5:$I$904,6,FALSE))</f>
        <v>0</v>
      </c>
      <c r="H53" s="117">
        <f t="shared" si="19"/>
        <v>0</v>
      </c>
      <c r="I53" s="118">
        <f t="shared" si="14"/>
        <v>0</v>
      </c>
      <c r="J53" s="54"/>
      <c r="K53" s="69"/>
      <c r="L53" s="70"/>
      <c r="M53" s="114">
        <f>IF(ISBLANK(K53),0,VLOOKUP(K53,'Materials Catalog Input'!$B$5:$I$904,4,FALSE))</f>
        <v>0</v>
      </c>
      <c r="N53" s="115">
        <f>IF(ISBLANK(K53),0,VLOOKUP(K53,'Materials Catalog Input'!$B$5:$I$904,2,FALSE))</f>
        <v>0</v>
      </c>
      <c r="O53" s="116">
        <f t="shared" si="20"/>
        <v>0</v>
      </c>
      <c r="P53" s="117">
        <f>IF(ISBLANK(K53),0,VLOOKUP(K53,'Materials Catalog Input'!$B$5:$I$904,6,FALSE))</f>
        <v>0</v>
      </c>
      <c r="Q53" s="117">
        <f t="shared" si="21"/>
        <v>0</v>
      </c>
      <c r="R53" s="118">
        <f t="shared" si="17"/>
        <v>0</v>
      </c>
    </row>
    <row r="54" spans="2:18" ht="15">
      <c r="B54" s="69"/>
      <c r="C54" s="70"/>
      <c r="D54" s="114">
        <f>IF(ISBLANK(B54),0,VLOOKUP(B54,'Materials Catalog Input'!$B$5:$I$904,4,FALSE))</f>
        <v>0</v>
      </c>
      <c r="E54" s="115">
        <f>IF(ISBLANK(B54),0,VLOOKUP(B54,'Materials Catalog Input'!$B$5:$I$904,2,FALSE))</f>
        <v>0</v>
      </c>
      <c r="F54" s="116">
        <f t="shared" si="18"/>
        <v>0</v>
      </c>
      <c r="G54" s="117">
        <f>IF(ISBLANK(B54),0,VLOOKUP(B54,'Materials Catalog Input'!$B$5:$I$904,6,FALSE))</f>
        <v>0</v>
      </c>
      <c r="H54" s="117">
        <f t="shared" si="19"/>
        <v>0</v>
      </c>
      <c r="I54" s="118">
        <f t="shared" si="14"/>
        <v>0</v>
      </c>
      <c r="J54" s="54"/>
      <c r="K54" s="69"/>
      <c r="L54" s="70"/>
      <c r="M54" s="114">
        <f>IF(ISBLANK(K54),0,VLOOKUP(K54,'Materials Catalog Input'!$B$5:$I$904,4,FALSE))</f>
        <v>0</v>
      </c>
      <c r="N54" s="115">
        <f>IF(ISBLANK(K54),0,VLOOKUP(K54,'Materials Catalog Input'!$B$5:$I$904,2,FALSE))</f>
        <v>0</v>
      </c>
      <c r="O54" s="116">
        <f t="shared" si="20"/>
        <v>0</v>
      </c>
      <c r="P54" s="117">
        <f>IF(ISBLANK(K54),0,VLOOKUP(K54,'Materials Catalog Input'!$B$5:$I$904,6,FALSE))</f>
        <v>0</v>
      </c>
      <c r="Q54" s="117">
        <f t="shared" si="21"/>
        <v>0</v>
      </c>
      <c r="R54" s="118">
        <f t="shared" si="17"/>
        <v>0</v>
      </c>
    </row>
    <row r="55" spans="2:18" ht="15.75" thickBot="1">
      <c r="B55" s="179"/>
      <c r="C55" s="179"/>
      <c r="D55" s="131"/>
      <c r="E55" s="129" t="s">
        <v>283</v>
      </c>
      <c r="F55" s="132">
        <f>SUM(F37:F54)</f>
        <v>51</v>
      </c>
      <c r="G55" s="130">
        <f>SUM(G37:G54)</f>
        <v>1.1668000000000001</v>
      </c>
      <c r="H55" s="133">
        <f>SUM(H37:H54)</f>
        <v>122.51400000000001</v>
      </c>
      <c r="I55" s="134">
        <f>SUM(I37:I54)</f>
        <v>173.51400000000001</v>
      </c>
      <c r="J55" s="54"/>
      <c r="K55" s="179"/>
      <c r="L55" s="180"/>
      <c r="M55" s="131"/>
      <c r="N55" s="129" t="s">
        <v>8</v>
      </c>
      <c r="O55" s="135">
        <f>SUM(O37:O54)</f>
        <v>172.36799999999997</v>
      </c>
      <c r="P55" s="130">
        <f>SUM(P37:P54)</f>
        <v>7.2925000000000004</v>
      </c>
      <c r="Q55" s="133">
        <f>SUM(Q37:Q54)</f>
        <v>765.71249999999998</v>
      </c>
      <c r="R55" s="132">
        <f>SUM(R37:R54)</f>
        <v>938.08050000000003</v>
      </c>
    </row>
    <row r="56" spans="2:18" ht="13.5" thickTop="1"/>
    <row r="57" spans="2:18" ht="15">
      <c r="B57" s="178" t="s">
        <v>345</v>
      </c>
      <c r="C57" s="68"/>
      <c r="D57" s="68"/>
      <c r="E57" s="68"/>
      <c r="F57" s="68"/>
      <c r="G57" s="68"/>
      <c r="H57" s="68"/>
      <c r="I57" s="68"/>
      <c r="J57" s="54"/>
      <c r="K57" s="182" t="s">
        <v>335</v>
      </c>
      <c r="L57" s="37"/>
      <c r="M57" s="37"/>
      <c r="N57" s="38"/>
      <c r="O57" s="38"/>
      <c r="P57" s="38"/>
      <c r="Q57" s="38"/>
      <c r="R57" s="38"/>
    </row>
    <row r="58" spans="2:18" ht="15">
      <c r="B58" s="227" t="s">
        <v>0</v>
      </c>
      <c r="C58" s="227"/>
      <c r="D58" s="227"/>
      <c r="E58" s="150">
        <f>SUM(F33)</f>
        <v>93.345600000000005</v>
      </c>
      <c r="F58" s="74"/>
      <c r="G58" s="74"/>
      <c r="H58" s="74"/>
      <c r="I58" s="74"/>
      <c r="J58" s="54"/>
      <c r="K58" s="181" t="s">
        <v>364</v>
      </c>
      <c r="L58" s="32"/>
      <c r="M58" s="32"/>
    </row>
    <row r="59" spans="2:18" s="32" customFormat="1" ht="15">
      <c r="B59" s="228" t="s">
        <v>2</v>
      </c>
      <c r="C59" s="228"/>
      <c r="D59" s="228"/>
      <c r="E59" s="151">
        <f>SUM(O33)</f>
        <v>22.176000000000002</v>
      </c>
      <c r="F59" s="76"/>
      <c r="G59" s="76"/>
      <c r="H59" s="76"/>
      <c r="I59" s="63"/>
      <c r="J59" s="77"/>
      <c r="K59" s="213"/>
      <c r="L59" s="220">
        <f>E62</f>
        <v>338.88959999999997</v>
      </c>
      <c r="M59" s="221">
        <f>IF(E62&gt;0,E62/E66,0%)</f>
        <v>0.17901986792109206</v>
      </c>
      <c r="N59" s="78" t="s">
        <v>361</v>
      </c>
      <c r="O59" s="54"/>
    </row>
    <row r="60" spans="2:18" s="32" customFormat="1" ht="15">
      <c r="B60" s="231" t="s">
        <v>9</v>
      </c>
      <c r="C60" s="231"/>
      <c r="D60" s="231"/>
      <c r="E60" s="151">
        <f>SUM(F55)</f>
        <v>51</v>
      </c>
      <c r="F60" s="56"/>
      <c r="G60" s="56"/>
      <c r="H60" s="75"/>
      <c r="I60" s="56"/>
      <c r="J60" s="63"/>
      <c r="K60" s="214"/>
      <c r="L60" s="220">
        <f>E64</f>
        <v>1092.5206785714286</v>
      </c>
      <c r="M60" s="221">
        <f>IF(E64&gt;0,E64/E66,0%)</f>
        <v>0.57712868019236652</v>
      </c>
      <c r="N60" s="159" t="s">
        <v>362</v>
      </c>
      <c r="O60" s="54"/>
    </row>
    <row r="61" spans="2:18" s="32" customFormat="1" ht="15">
      <c r="B61" s="231" t="s">
        <v>10</v>
      </c>
      <c r="C61" s="231"/>
      <c r="D61" s="231"/>
      <c r="E61" s="152">
        <f>SUM(O55)</f>
        <v>172.36799999999997</v>
      </c>
      <c r="F61" s="75"/>
      <c r="G61" s="75"/>
      <c r="H61" s="75"/>
      <c r="I61" s="75"/>
      <c r="J61" s="56"/>
      <c r="L61" s="222">
        <f>E62+E64</f>
        <v>1431.4102785714285</v>
      </c>
      <c r="M61" s="221">
        <f>IF(M59+M60&gt;0,M59+M60,0%)</f>
        <v>0.75614854811345855</v>
      </c>
      <c r="N61" s="79" t="s">
        <v>366</v>
      </c>
      <c r="O61" s="54"/>
    </row>
    <row r="62" spans="2:18" s="32" customFormat="1" ht="15">
      <c r="B62" s="230" t="s">
        <v>12</v>
      </c>
      <c r="C62" s="230"/>
      <c r="D62" s="230"/>
      <c r="E62" s="153">
        <f>SUM(E58:E61)</f>
        <v>338.88959999999997</v>
      </c>
      <c r="F62" s="80"/>
      <c r="G62" s="80"/>
      <c r="H62" s="80"/>
      <c r="I62" s="80"/>
      <c r="J62" s="75"/>
      <c r="K62" s="215"/>
      <c r="L62" s="220">
        <f>E63</f>
        <v>32.194511999999996</v>
      </c>
      <c r="M62" s="221">
        <f>IF(E63&gt;0,E63/E66,0%)</f>
        <v>1.7006887452503745E-2</v>
      </c>
      <c r="N62" s="79" t="s">
        <v>363</v>
      </c>
      <c r="O62" s="75"/>
    </row>
    <row r="63" spans="2:18" s="32" customFormat="1" ht="15">
      <c r="B63" s="230" t="s">
        <v>314</v>
      </c>
      <c r="C63" s="230"/>
      <c r="D63" s="230"/>
      <c r="E63" s="151">
        <f>E62*F63</f>
        <v>32.194511999999996</v>
      </c>
      <c r="F63" s="81">
        <v>9.5000000000000001E-2</v>
      </c>
      <c r="G63" s="82"/>
      <c r="H63" s="39" t="s">
        <v>315</v>
      </c>
      <c r="I63" s="83"/>
      <c r="J63" s="77"/>
      <c r="K63" s="215"/>
      <c r="L63" s="220">
        <f>E65</f>
        <v>429.42308357142855</v>
      </c>
      <c r="M63" s="221">
        <f>IF(E65&gt;0,(E65)/E66,0%)</f>
        <v>0.22684456443403758</v>
      </c>
      <c r="N63" s="79" t="s">
        <v>353</v>
      </c>
      <c r="O63" s="54"/>
    </row>
    <row r="64" spans="2:18" ht="15">
      <c r="B64" s="231" t="s">
        <v>14</v>
      </c>
      <c r="C64" s="231"/>
      <c r="D64" s="231"/>
      <c r="E64" s="154">
        <f>SUM(H33+Q33+H55+Q55)</f>
        <v>1092.5206785714286</v>
      </c>
      <c r="F64" s="157">
        <f>E64/'Labor &amp; Overhead Input'!H5</f>
        <v>37.453571428571429</v>
      </c>
      <c r="G64" s="84"/>
      <c r="H64" s="39" t="s">
        <v>13</v>
      </c>
      <c r="I64" s="56"/>
      <c r="J64" s="63"/>
      <c r="L64" s="219" t="s">
        <v>352</v>
      </c>
      <c r="M64" s="221">
        <f>IF(E65&gt;0,(E65)/(E62+E64),0%)</f>
        <v>0.3</v>
      </c>
      <c r="N64" s="79" t="s">
        <v>360</v>
      </c>
      <c r="O64" s="54"/>
    </row>
    <row r="65" spans="2:26" ht="15">
      <c r="B65" s="229" t="s">
        <v>297</v>
      </c>
      <c r="C65" s="229"/>
      <c r="D65" s="229"/>
      <c r="E65" s="155">
        <f>SUM(E62+E64)*F65</f>
        <v>429.42308357142855</v>
      </c>
      <c r="F65" s="81">
        <v>0.3</v>
      </c>
      <c r="G65" s="82"/>
      <c r="H65" s="39" t="s">
        <v>296</v>
      </c>
      <c r="I65" s="54"/>
      <c r="J65" s="56"/>
      <c r="L65" s="212"/>
      <c r="M65" s="54"/>
      <c r="N65" s="54"/>
      <c r="O65" s="54"/>
      <c r="R65" s="2" t="s">
        <v>354</v>
      </c>
    </row>
    <row r="66" spans="2:26" ht="15">
      <c r="B66" s="232" t="s">
        <v>11</v>
      </c>
      <c r="C66" s="232"/>
      <c r="D66" s="232"/>
      <c r="E66" s="156">
        <f>SUM(E62:E65)</f>
        <v>1893.0278741428572</v>
      </c>
      <c r="F66" s="54"/>
      <c r="G66" s="54"/>
      <c r="H66" s="54"/>
      <c r="I66" s="54"/>
      <c r="J66" s="54"/>
      <c r="K66" s="181" t="s">
        <v>365</v>
      </c>
      <c r="L66" s="212"/>
      <c r="N66" s="75"/>
      <c r="O66" s="75"/>
      <c r="S66" s="36"/>
    </row>
    <row r="67" spans="2:26" ht="15">
      <c r="B67" s="54"/>
      <c r="C67" s="54"/>
      <c r="D67" s="54"/>
      <c r="E67" s="54"/>
      <c r="F67" s="54"/>
      <c r="G67" s="54"/>
      <c r="H67" s="68"/>
      <c r="I67" s="54"/>
      <c r="J67" s="54"/>
      <c r="L67" s="217">
        <f>E58</f>
        <v>93.345600000000005</v>
      </c>
      <c r="M67" s="218">
        <f>IF(E58&gt;0,E58/$E$62,0%)</f>
        <v>0.27544545480298011</v>
      </c>
      <c r="N67" s="85" t="s">
        <v>355</v>
      </c>
      <c r="O67" s="19"/>
      <c r="S67" s="36"/>
    </row>
    <row r="68" spans="2:26" ht="15">
      <c r="B68" s="178" t="s">
        <v>346</v>
      </c>
      <c r="C68" s="68"/>
      <c r="D68" s="68"/>
      <c r="E68" s="68"/>
      <c r="F68" s="68"/>
      <c r="G68" s="68"/>
      <c r="H68" s="68"/>
      <c r="I68" s="75"/>
      <c r="J68" s="54"/>
      <c r="L68" s="217">
        <f>E59</f>
        <v>22.176000000000002</v>
      </c>
      <c r="M68" s="218">
        <f>IF(E59&gt;0,E59/$E$62,0%)</f>
        <v>6.5437239738251052E-2</v>
      </c>
      <c r="N68" s="85" t="s">
        <v>356</v>
      </c>
      <c r="O68" s="54"/>
    </row>
    <row r="69" spans="2:26" ht="15">
      <c r="B69" s="86"/>
      <c r="C69" s="86"/>
      <c r="D69" s="86" t="s">
        <v>0</v>
      </c>
      <c r="E69" s="150">
        <f>SUM(F33)</f>
        <v>93.345600000000005</v>
      </c>
      <c r="F69" s="87"/>
      <c r="G69" s="87"/>
      <c r="H69" s="87"/>
      <c r="I69" s="87"/>
      <c r="J69" s="54"/>
      <c r="L69" s="217">
        <f>E60</f>
        <v>51</v>
      </c>
      <c r="M69" s="218">
        <f>IF(E60&gt;0,E60/$E$62,0%)</f>
        <v>0.15049148749327215</v>
      </c>
      <c r="N69" s="85" t="s">
        <v>357</v>
      </c>
      <c r="O69" s="54"/>
    </row>
    <row r="70" spans="2:26" ht="15">
      <c r="B70" s="54"/>
      <c r="C70" s="88"/>
      <c r="D70" s="88" t="s">
        <v>2</v>
      </c>
      <c r="E70" s="151">
        <f>SUM(O33)</f>
        <v>22.176000000000002</v>
      </c>
      <c r="F70" s="75"/>
      <c r="G70" s="75"/>
      <c r="H70" s="75"/>
      <c r="I70" s="75"/>
      <c r="J70" s="54"/>
      <c r="L70" s="217">
        <f>E61</f>
        <v>172.36799999999997</v>
      </c>
      <c r="M70" s="218">
        <f>IF(E61&gt;0,E61/$E$62,0%)</f>
        <v>0.50862581796549666</v>
      </c>
      <c r="N70" s="85" t="s">
        <v>358</v>
      </c>
      <c r="O70" s="54"/>
    </row>
    <row r="71" spans="2:26" ht="15">
      <c r="B71" s="54"/>
      <c r="C71" s="89"/>
      <c r="D71" s="89" t="s">
        <v>9</v>
      </c>
      <c r="E71" s="151">
        <f>SUM(F55)</f>
        <v>51</v>
      </c>
      <c r="F71" s="75"/>
      <c r="G71" s="75"/>
      <c r="H71" s="75"/>
      <c r="I71" s="75"/>
      <c r="J71" s="75"/>
      <c r="L71" s="219" t="s">
        <v>352</v>
      </c>
      <c r="M71" s="218">
        <f>IF(E64&gt;0,E64/E62,0%)</f>
        <v>3.2238247457916342</v>
      </c>
      <c r="N71" s="85" t="s">
        <v>359</v>
      </c>
      <c r="O71" s="54"/>
    </row>
    <row r="72" spans="2:26" ht="15">
      <c r="B72" s="54"/>
      <c r="C72" s="89"/>
      <c r="D72" s="89" t="s">
        <v>10</v>
      </c>
      <c r="E72" s="152">
        <f>SUM(O55)</f>
        <v>172.36799999999997</v>
      </c>
      <c r="F72" s="75"/>
      <c r="G72" s="75"/>
      <c r="H72" s="75"/>
      <c r="I72" s="75"/>
      <c r="J72" s="90"/>
      <c r="K72" s="54"/>
      <c r="L72" s="54"/>
      <c r="M72" s="54"/>
    </row>
    <row r="73" spans="2:26" ht="15">
      <c r="B73" s="54"/>
      <c r="C73" s="91"/>
      <c r="D73" s="91" t="s">
        <v>12</v>
      </c>
      <c r="E73" s="153">
        <f>SUM(E69:E72)</f>
        <v>338.88959999999997</v>
      </c>
      <c r="F73" s="75"/>
      <c r="G73" s="75"/>
      <c r="H73" s="75"/>
      <c r="I73" s="54"/>
      <c r="J73" s="75"/>
      <c r="K73" s="184" t="s">
        <v>17</v>
      </c>
      <c r="L73" s="54"/>
      <c r="M73" s="54"/>
      <c r="N73" s="226"/>
      <c r="O73" s="226"/>
      <c r="P73" s="226"/>
      <c r="Q73" s="226"/>
      <c r="R73" s="226"/>
    </row>
    <row r="74" spans="2:26" ht="15">
      <c r="B74" s="230" t="s">
        <v>314</v>
      </c>
      <c r="C74" s="230"/>
      <c r="D74" s="230"/>
      <c r="E74" s="151">
        <f>E73*F74</f>
        <v>32.194511999999996</v>
      </c>
      <c r="F74" s="81">
        <v>9.5000000000000001E-2</v>
      </c>
      <c r="G74" s="82"/>
      <c r="H74" s="39" t="s">
        <v>315</v>
      </c>
      <c r="I74" s="54"/>
      <c r="J74" s="92"/>
      <c r="K74" s="185"/>
      <c r="L74" s="75"/>
      <c r="M74" s="75"/>
      <c r="N74" s="40"/>
      <c r="O74" s="40"/>
      <c r="P74" s="40"/>
      <c r="Q74" s="40"/>
      <c r="R74" s="40"/>
    </row>
    <row r="75" spans="2:26" ht="15">
      <c r="B75" s="54"/>
      <c r="C75" s="88"/>
      <c r="D75" s="89" t="s">
        <v>14</v>
      </c>
      <c r="E75" s="151">
        <f>F75*'Labor &amp; Overhead Input'!H5</f>
        <v>29.17</v>
      </c>
      <c r="F75" s="93">
        <v>1</v>
      </c>
      <c r="G75" s="94"/>
      <c r="H75" s="39" t="s">
        <v>13</v>
      </c>
      <c r="I75" s="54"/>
      <c r="J75" s="95"/>
      <c r="K75" s="184" t="s">
        <v>284</v>
      </c>
      <c r="L75" s="75"/>
      <c r="M75" s="75"/>
      <c r="N75" s="225"/>
      <c r="O75" s="225"/>
      <c r="P75" s="225"/>
      <c r="Q75" s="225"/>
      <c r="R75" s="225"/>
    </row>
    <row r="76" spans="2:26" ht="15">
      <c r="B76" s="54"/>
      <c r="C76" s="96"/>
      <c r="D76" s="88" t="s">
        <v>297</v>
      </c>
      <c r="E76" s="152">
        <f>SUM(E73+E75)*F76</f>
        <v>110.41788</v>
      </c>
      <c r="F76" s="81">
        <v>0.3</v>
      </c>
      <c r="G76" s="82"/>
      <c r="H76" s="39" t="s">
        <v>296</v>
      </c>
      <c r="I76" s="54"/>
      <c r="J76" s="56"/>
      <c r="K76" s="185"/>
      <c r="L76" s="75"/>
      <c r="M76" s="75"/>
      <c r="N76" s="40"/>
      <c r="O76" s="40"/>
      <c r="P76" s="40"/>
      <c r="Q76" s="40"/>
      <c r="R76" s="40"/>
    </row>
    <row r="77" spans="2:26" ht="15">
      <c r="B77" s="97"/>
      <c r="C77" s="54"/>
      <c r="D77" s="183" t="s">
        <v>11</v>
      </c>
      <c r="E77" s="156">
        <f>SUM(E73:E76)</f>
        <v>510.67199199999993</v>
      </c>
      <c r="F77" s="54"/>
      <c r="G77" s="54"/>
      <c r="H77" s="54"/>
      <c r="I77" s="54"/>
      <c r="J77" s="56"/>
      <c r="K77" s="185" t="s">
        <v>16</v>
      </c>
      <c r="L77" s="75"/>
      <c r="M77" s="75"/>
      <c r="N77" s="225"/>
      <c r="O77" s="225"/>
      <c r="P77" s="225"/>
      <c r="Q77" s="225"/>
      <c r="R77" s="225"/>
    </row>
    <row r="78" spans="2:26">
      <c r="D78" s="12"/>
      <c r="E78" s="8"/>
      <c r="F78" s="8"/>
      <c r="G78" s="8"/>
      <c r="H78" s="8"/>
      <c r="I78" s="8"/>
      <c r="J78" s="8"/>
      <c r="K78" s="186"/>
      <c r="L78" s="41"/>
      <c r="M78" s="41"/>
      <c r="N78" s="42"/>
    </row>
    <row r="79" spans="2:26">
      <c r="D79" s="43"/>
      <c r="J79" s="8"/>
      <c r="L79" s="44"/>
      <c r="M79" s="44"/>
      <c r="N79" s="45"/>
    </row>
    <row r="80" spans="2:26">
      <c r="Z80" s="19"/>
    </row>
    <row r="81" spans="2:3">
      <c r="B81" s="209" t="s">
        <v>347</v>
      </c>
      <c r="C81" s="210"/>
    </row>
    <row r="82" spans="2:3">
      <c r="B82" s="209" t="s">
        <v>340</v>
      </c>
      <c r="C82" s="210"/>
    </row>
    <row r="83" spans="2:3">
      <c r="B83" s="211" t="s">
        <v>338</v>
      </c>
      <c r="C83" s="210"/>
    </row>
    <row r="84" spans="2:3">
      <c r="B84" s="211" t="s">
        <v>339</v>
      </c>
      <c r="C84" s="210"/>
    </row>
  </sheetData>
  <sheetProtection sheet="1" objects="1" scenarios="1" selectLockedCells="1"/>
  <customSheetViews>
    <customSheetView guid="{D261F7F0-6D49-4762-AA62-1E54559C24D6}" fitToPage="1" printArea="1" showRuler="0">
      <selection activeCell="B6" sqref="B6"/>
      <pageMargins left="0.7" right="0.7" top="0.75" bottom="0.75" header="0.3" footer="0.3"/>
      <pageSetup scale="63" orientation="portrait" horizontalDpi="300" verticalDpi="1200"/>
      <headerFooter alignWithMargins="0">
        <oddFooter>&amp;CPage &amp;P&amp;R&amp;A</oddFooter>
      </headerFooter>
    </customSheetView>
    <customSheetView guid="{2B4159C8-CEC8-4A69-B006-8A8B07D52636}" fitToPage="1" printArea="1" showRuler="0">
      <selection activeCell="G50" sqref="G50"/>
      <pageMargins left="0.7" right="0.7" top="0.75" bottom="0.75" header="0.3" footer="0.3"/>
      <pageSetup scale="63" orientation="portrait" horizontalDpi="300" verticalDpi="1200"/>
      <headerFooter alignWithMargins="0">
        <oddFooter>&amp;CPage &amp;P&amp;R&amp;A</oddFooter>
      </headerFooter>
    </customSheetView>
  </customSheetViews>
  <mergeCells count="13">
    <mergeCell ref="N75:R75"/>
    <mergeCell ref="N77:R77"/>
    <mergeCell ref="N73:R73"/>
    <mergeCell ref="B58:D58"/>
    <mergeCell ref="B59:D59"/>
    <mergeCell ref="B65:D65"/>
    <mergeCell ref="B74:D74"/>
    <mergeCell ref="B60:D60"/>
    <mergeCell ref="B61:D61"/>
    <mergeCell ref="B62:D62"/>
    <mergeCell ref="B64:D64"/>
    <mergeCell ref="B63:D63"/>
    <mergeCell ref="B66:D66"/>
  </mergeCells>
  <phoneticPr fontId="3" type="noConversion"/>
  <dataValidations xWindow="81" yWindow="594" count="14">
    <dataValidation allowBlank="1" showInputMessage="1" promptTitle="Project Name &amp; Number" prompt="Enter Project Name &amp; No." sqref="N73:R73"/>
    <dataValidation allowBlank="1" showInputMessage="1" showErrorMessage="1" promptTitle="Date of Estimate" prompt="Enter Estimate Date" sqref="N75:R75"/>
    <dataValidation allowBlank="1" showInputMessage="1" showErrorMessage="1" promptTitle="Estimate Valid Until" prompt="Enter Estimate Valid Till Date" sqref="N77:R77"/>
    <dataValidation allowBlank="1" showInputMessage="1" showErrorMessage="1" promptTitle="Profit Markup and/or Objective" prompt="Modify the % Based Upon Your Needs" sqref="G76 G65"/>
    <dataValidation allowBlank="1" showInputMessage="1" showErrorMessage="1" promptTitle="Labor Hours For This Project" prompt="EnterThe Number Of Labor Hours Required For This Project.  This Number Should Be Estimated Based Upon Your Experience. As an Alternative You May UseThe Auto Calculation At Left, Which Determines The Labor Hours Based Upon Your Previous Entries." sqref="G75"/>
    <dataValidation allowBlank="1" showErrorMessage="1" promptTitle="Pipe Covering Unit Price" prompt="Enter The Unit Price" sqref="M37:M54 D37:D54 M5:M32 D5:D32"/>
    <dataValidation allowBlank="1" showInputMessage="1" showErrorMessage="1" promptTitle="Sales Tax Percentage" prompt="Enter The Sales Tax Applicable Towards Materials" sqref="G74 G63"/>
    <dataValidation allowBlank="1" showInputMessage="1" showErrorMessage="1" promptTitle="Product Quantity" prompt="Enter the desired quantity" sqref="L5"/>
    <dataValidation allowBlank="1" showInputMessage="1" showErrorMessage="1" promptTitle="Product Qty" prompt="Enter the desired quantity" sqref="C5:C32 L37:L54 L6:L32 C37:C54"/>
    <dataValidation allowBlank="1" showInputMessage="1" showErrorMessage="1" promptTitle="Input Required" prompt="Enter the Sales Tax for your area" sqref="F63 F74"/>
    <dataValidation allowBlank="1" showInputMessage="1" showErrorMessage="1" promptTitle="Input Required" prompt="Modify the %Markup based upon your desired objective" sqref="F65 F76"/>
    <dataValidation allowBlank="1" showInputMessage="1" showErrorMessage="1" promptTitle="Input Required" prompt="Enter the number of labor hours based upon your experience.  Optionally, ignore and use the Automataic Calculation above." sqref="F75"/>
    <dataValidation type="whole" allowBlank="1" showInputMessage="1" showErrorMessage="1" promptTitle="ID" prompt="Enter product identification number from materials catalog." sqref="K55">
      <formula1>100</formula1>
      <formula2>1500</formula2>
    </dataValidation>
    <dataValidation type="whole" allowBlank="1" showInputMessage="1" showErrorMessage="1" errorTitle="ID" error="Obtain the Product ID from the Materials Catalog.  Values range from 100-999." promptTitle="ID" prompt="Enter product identification number from materials catalog." sqref="B5:B32 K37:K54 B37:B54 K5:K32">
      <formula1>100</formula1>
      <formula2>999</formula2>
    </dataValidation>
  </dataValidations>
  <printOptions horizontalCentered="1"/>
  <pageMargins left="0.75" right="0.75" top="1" bottom="1" header="0.5" footer="0.5"/>
  <pageSetup paperSize="9" orientation="portrait"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4" enableFormatConditionsCalculation="0">
    <tabColor rgb="FF00B0F0"/>
    <pageSetUpPr autoPageBreaks="0"/>
  </sheetPr>
  <dimension ref="B1:X904"/>
  <sheetViews>
    <sheetView workbookViewId="0">
      <selection activeCell="H401" sqref="H401"/>
    </sheetView>
  </sheetViews>
  <sheetFormatPr defaultColWidth="8.85546875" defaultRowHeight="15"/>
  <cols>
    <col min="1" max="1" width="10.7109375" style="13" customWidth="1"/>
    <col min="2" max="2" width="27" style="98" bestFit="1" customWidth="1"/>
    <col min="3" max="3" width="21" style="99" bestFit="1" customWidth="1"/>
    <col min="4" max="4" width="12.42578125" style="100" bestFit="1" customWidth="1"/>
    <col min="5" max="5" width="17.140625" style="62" bestFit="1" customWidth="1"/>
    <col min="6" max="6" width="19" style="101" bestFit="1" customWidth="1"/>
    <col min="7" max="7" width="16.28515625" style="112" bestFit="1" customWidth="1"/>
    <col min="8" max="8" width="18" style="100" bestFit="1" customWidth="1"/>
    <col min="9" max="9" width="13.42578125" style="100" bestFit="1" customWidth="1"/>
    <col min="10" max="10" width="5.7109375" style="13" customWidth="1"/>
    <col min="11" max="11" width="18.140625" style="13" customWidth="1"/>
    <col min="12" max="12" width="17.42578125" style="13" customWidth="1"/>
    <col min="13" max="13" width="15.7109375" style="13" customWidth="1"/>
    <col min="14" max="14" width="15.42578125" style="13" customWidth="1"/>
    <col min="15" max="16384" width="8.85546875" style="13"/>
  </cols>
  <sheetData>
    <row r="1" spans="2:15" ht="45.75" customHeight="1">
      <c r="B1" s="203" t="s">
        <v>343</v>
      </c>
      <c r="C1" s="204"/>
      <c r="D1" s="205"/>
      <c r="F1" s="206"/>
      <c r="G1" s="207"/>
      <c r="H1" s="205"/>
      <c r="I1" s="166" t="s">
        <v>342</v>
      </c>
    </row>
    <row r="2" spans="2:15">
      <c r="B2" s="208"/>
      <c r="C2" s="204"/>
      <c r="D2" s="205"/>
      <c r="F2" s="206"/>
      <c r="G2" s="207"/>
      <c r="H2" s="205"/>
      <c r="I2" s="165" t="s">
        <v>341</v>
      </c>
    </row>
    <row r="3" spans="2:15">
      <c r="E3" s="110"/>
      <c r="F3" s="102"/>
      <c r="G3" s="149"/>
      <c r="H3" s="171" t="s">
        <v>287</v>
      </c>
      <c r="I3" s="170">
        <v>0.2</v>
      </c>
    </row>
    <row r="4" spans="2:15" s="47" customFormat="1" ht="12.75">
      <c r="B4" s="199" t="s">
        <v>18</v>
      </c>
      <c r="C4" s="200" t="s">
        <v>19</v>
      </c>
      <c r="D4" s="199" t="s">
        <v>288</v>
      </c>
      <c r="E4" s="201" t="s">
        <v>286</v>
      </c>
      <c r="F4" s="202" t="s">
        <v>318</v>
      </c>
      <c r="G4" s="202" t="s">
        <v>317</v>
      </c>
      <c r="H4" s="199" t="s">
        <v>316</v>
      </c>
      <c r="I4" s="199" t="s">
        <v>20</v>
      </c>
    </row>
    <row r="5" spans="2:15">
      <c r="B5" s="198">
        <v>100</v>
      </c>
      <c r="C5" s="103" t="s">
        <v>27</v>
      </c>
      <c r="D5" s="104">
        <v>1.07</v>
      </c>
      <c r="E5" s="111">
        <f t="shared" ref="E5:E68" si="0">D5*(1+$I$3)</f>
        <v>1.284</v>
      </c>
      <c r="F5" s="105">
        <v>25</v>
      </c>
      <c r="G5" s="113">
        <f>IF(F5&gt;0,PRODUCT('Labor &amp; Overhead Input'!$H$5/'Materials Catalog Input'!F5),"0")</f>
        <v>1.1668000000000001</v>
      </c>
      <c r="H5" s="106" t="s">
        <v>295</v>
      </c>
      <c r="I5" s="107" t="s">
        <v>25</v>
      </c>
      <c r="J5" s="46"/>
      <c r="K5" s="46"/>
      <c r="L5" s="46"/>
      <c r="M5" s="46"/>
      <c r="N5" s="46"/>
    </row>
    <row r="6" spans="2:15">
      <c r="B6" s="198">
        <v>101</v>
      </c>
      <c r="C6" s="103" t="s">
        <v>28</v>
      </c>
      <c r="D6" s="104">
        <v>1.1040000000000001</v>
      </c>
      <c r="E6" s="111">
        <f t="shared" si="0"/>
        <v>1.3248</v>
      </c>
      <c r="F6" s="105">
        <v>35</v>
      </c>
      <c r="G6" s="113">
        <f>IF(F6&gt;0,PRODUCT('Labor &amp; Overhead Input'!$H$5/'Materials Catalog Input'!F6),"0")</f>
        <v>0.83342857142857152</v>
      </c>
      <c r="H6" s="106" t="s">
        <v>295</v>
      </c>
      <c r="I6" s="107" t="s">
        <v>25</v>
      </c>
      <c r="J6" s="46"/>
      <c r="K6" s="46"/>
      <c r="L6" s="46"/>
      <c r="M6" s="46"/>
      <c r="N6" s="46"/>
    </row>
    <row r="7" spans="2:15">
      <c r="B7" s="198">
        <v>102</v>
      </c>
      <c r="C7" s="103" t="s">
        <v>29</v>
      </c>
      <c r="D7" s="104">
        <v>2.2559999999999998</v>
      </c>
      <c r="E7" s="111">
        <f t="shared" si="0"/>
        <v>2.7071999999999998</v>
      </c>
      <c r="F7" s="105">
        <v>35</v>
      </c>
      <c r="G7" s="113">
        <f>IF(F7&gt;0,PRODUCT('Labor &amp; Overhead Input'!$H$5/'Materials Catalog Input'!F7),"0")</f>
        <v>0.83342857142857152</v>
      </c>
      <c r="H7" s="106" t="s">
        <v>295</v>
      </c>
      <c r="I7" s="107" t="s">
        <v>25</v>
      </c>
      <c r="J7" s="46"/>
      <c r="K7" s="46"/>
      <c r="L7" s="46"/>
      <c r="M7" s="46"/>
      <c r="N7" s="46"/>
    </row>
    <row r="8" spans="2:15">
      <c r="B8" s="198">
        <v>103</v>
      </c>
      <c r="C8" s="103" t="s">
        <v>30</v>
      </c>
      <c r="D8" s="104">
        <v>3.528</v>
      </c>
      <c r="E8" s="111">
        <f t="shared" si="0"/>
        <v>4.2336</v>
      </c>
      <c r="F8" s="105">
        <v>35</v>
      </c>
      <c r="G8" s="113">
        <f>IF(F8&gt;0,PRODUCT('Labor &amp; Overhead Input'!$H$5/'Materials Catalog Input'!F8),"0")</f>
        <v>0.83342857142857152</v>
      </c>
      <c r="H8" s="106" t="s">
        <v>295</v>
      </c>
      <c r="I8" s="107" t="s">
        <v>25</v>
      </c>
      <c r="J8" s="46"/>
      <c r="K8" s="46"/>
      <c r="L8" s="46"/>
      <c r="M8" s="46"/>
      <c r="N8" s="46"/>
    </row>
    <row r="9" spans="2:15">
      <c r="B9" s="198">
        <v>104</v>
      </c>
      <c r="C9" s="103" t="s">
        <v>31</v>
      </c>
      <c r="D9" s="104">
        <v>1.236</v>
      </c>
      <c r="E9" s="111">
        <f t="shared" si="0"/>
        <v>1.4831999999999999</v>
      </c>
      <c r="F9" s="105">
        <v>35</v>
      </c>
      <c r="G9" s="113">
        <f>IF(F9&gt;0,PRODUCT('Labor &amp; Overhead Input'!$H$5/'Materials Catalog Input'!F9),"0")</f>
        <v>0.83342857142857152</v>
      </c>
      <c r="H9" s="106" t="s">
        <v>295</v>
      </c>
      <c r="I9" s="107" t="s">
        <v>25</v>
      </c>
      <c r="J9" s="46"/>
      <c r="M9" s="46"/>
      <c r="N9" s="46"/>
    </row>
    <row r="10" spans="2:15">
      <c r="B10" s="198">
        <v>105</v>
      </c>
      <c r="C10" s="103" t="s">
        <v>32</v>
      </c>
      <c r="D10" s="104">
        <v>1.272</v>
      </c>
      <c r="E10" s="111">
        <f t="shared" si="0"/>
        <v>1.5264</v>
      </c>
      <c r="F10" s="105">
        <v>35</v>
      </c>
      <c r="G10" s="113">
        <f>IF(F10&gt;0,PRODUCT('Labor &amp; Overhead Input'!$H$5/'Materials Catalog Input'!F10),"0")</f>
        <v>0.83342857142857152</v>
      </c>
      <c r="H10" s="106" t="s">
        <v>295</v>
      </c>
      <c r="I10" s="107" t="s">
        <v>25</v>
      </c>
    </row>
    <row r="11" spans="2:15">
      <c r="B11" s="198">
        <v>106</v>
      </c>
      <c r="C11" s="103" t="s">
        <v>33</v>
      </c>
      <c r="D11" s="104">
        <v>2.3639999999999999</v>
      </c>
      <c r="E11" s="111">
        <f t="shared" si="0"/>
        <v>2.8367999999999998</v>
      </c>
      <c r="F11" s="105">
        <v>35</v>
      </c>
      <c r="G11" s="113">
        <f>IF(F11&gt;0,PRODUCT('Labor &amp; Overhead Input'!$H$5/'Materials Catalog Input'!F11),"0")</f>
        <v>0.83342857142857152</v>
      </c>
      <c r="H11" s="106" t="s">
        <v>295</v>
      </c>
      <c r="I11" s="107" t="s">
        <v>25</v>
      </c>
    </row>
    <row r="12" spans="2:15">
      <c r="B12" s="198">
        <v>107</v>
      </c>
      <c r="C12" s="103" t="s">
        <v>34</v>
      </c>
      <c r="D12" s="104">
        <v>3.66</v>
      </c>
      <c r="E12" s="111">
        <f t="shared" si="0"/>
        <v>4.3920000000000003</v>
      </c>
      <c r="F12" s="105">
        <v>35</v>
      </c>
      <c r="G12" s="113">
        <f>IF(F12&gt;0,PRODUCT('Labor &amp; Overhead Input'!$H$5/'Materials Catalog Input'!F12),"0")</f>
        <v>0.83342857142857152</v>
      </c>
      <c r="H12" s="106" t="s">
        <v>295</v>
      </c>
      <c r="I12" s="107" t="s">
        <v>25</v>
      </c>
    </row>
    <row r="13" spans="2:15">
      <c r="B13" s="198">
        <v>108</v>
      </c>
      <c r="C13" s="103" t="s">
        <v>35</v>
      </c>
      <c r="D13" s="104">
        <v>1.248</v>
      </c>
      <c r="E13" s="111">
        <f t="shared" si="0"/>
        <v>1.4976</v>
      </c>
      <c r="F13" s="105">
        <v>35</v>
      </c>
      <c r="G13" s="113">
        <f>IF(F13&gt;0,PRODUCT('Labor &amp; Overhead Input'!$H$5/'Materials Catalog Input'!F13),"0")</f>
        <v>0.83342857142857152</v>
      </c>
      <c r="H13" s="106" t="s">
        <v>295</v>
      </c>
      <c r="I13" s="107" t="s">
        <v>25</v>
      </c>
      <c r="J13" s="46"/>
      <c r="K13" s="46"/>
      <c r="L13" s="46"/>
      <c r="M13" s="46"/>
      <c r="N13" s="46"/>
      <c r="O13" s="46"/>
    </row>
    <row r="14" spans="2:15">
      <c r="B14" s="198">
        <v>109</v>
      </c>
      <c r="C14" s="103" t="s">
        <v>36</v>
      </c>
      <c r="D14" s="104">
        <v>1.284</v>
      </c>
      <c r="E14" s="111">
        <f t="shared" si="0"/>
        <v>1.5407999999999999</v>
      </c>
      <c r="F14" s="105">
        <v>35</v>
      </c>
      <c r="G14" s="113">
        <f>IF(F14&gt;0,PRODUCT('Labor &amp; Overhead Input'!$H$5/'Materials Catalog Input'!F14),"0")</f>
        <v>0.83342857142857152</v>
      </c>
      <c r="H14" s="106" t="s">
        <v>295</v>
      </c>
      <c r="I14" s="107" t="s">
        <v>25</v>
      </c>
      <c r="J14" s="46"/>
      <c r="K14" s="46"/>
      <c r="L14" s="46"/>
      <c r="M14" s="46"/>
      <c r="N14" s="46"/>
      <c r="O14" s="46"/>
    </row>
    <row r="15" spans="2:15">
      <c r="B15" s="198">
        <v>110</v>
      </c>
      <c r="C15" s="103" t="s">
        <v>37</v>
      </c>
      <c r="D15" s="104">
        <v>2.472</v>
      </c>
      <c r="E15" s="111">
        <f t="shared" si="0"/>
        <v>2.9663999999999997</v>
      </c>
      <c r="F15" s="105">
        <v>35</v>
      </c>
      <c r="G15" s="113">
        <f>IF(F15&gt;0,PRODUCT('Labor &amp; Overhead Input'!$H$5/'Materials Catalog Input'!F15),"0")</f>
        <v>0.83342857142857152</v>
      </c>
      <c r="H15" s="106" t="s">
        <v>295</v>
      </c>
      <c r="I15" s="107" t="s">
        <v>25</v>
      </c>
      <c r="J15" s="46"/>
      <c r="K15" s="46"/>
      <c r="L15" s="46"/>
      <c r="M15" s="46"/>
      <c r="N15" s="46"/>
      <c r="O15" s="46"/>
    </row>
    <row r="16" spans="2:15">
      <c r="B16" s="198">
        <v>111</v>
      </c>
      <c r="C16" s="103" t="s">
        <v>38</v>
      </c>
      <c r="D16" s="104">
        <v>3.9</v>
      </c>
      <c r="E16" s="111">
        <f t="shared" si="0"/>
        <v>4.68</v>
      </c>
      <c r="F16" s="105">
        <v>35</v>
      </c>
      <c r="G16" s="113">
        <f>IF(F16&gt;0,PRODUCT('Labor &amp; Overhead Input'!$H$5/'Materials Catalog Input'!F16),"0")</f>
        <v>0.83342857142857152</v>
      </c>
      <c r="H16" s="106" t="s">
        <v>295</v>
      </c>
      <c r="I16" s="107" t="s">
        <v>25</v>
      </c>
      <c r="J16" s="46"/>
      <c r="K16" s="46"/>
      <c r="L16" s="46"/>
      <c r="M16" s="46"/>
      <c r="N16" s="46"/>
      <c r="O16" s="46"/>
    </row>
    <row r="17" spans="2:24">
      <c r="B17" s="198">
        <v>112</v>
      </c>
      <c r="C17" s="103" t="s">
        <v>39</v>
      </c>
      <c r="D17" s="104">
        <v>4.7759999999999998</v>
      </c>
      <c r="E17" s="111">
        <f t="shared" si="0"/>
        <v>5.7311999999999994</v>
      </c>
      <c r="F17" s="105">
        <v>35</v>
      </c>
      <c r="G17" s="113">
        <f>IF(F17&gt;0,PRODUCT('Labor &amp; Overhead Input'!$H$5/'Materials Catalog Input'!F17),"0")</f>
        <v>0.83342857142857152</v>
      </c>
      <c r="H17" s="106" t="s">
        <v>295</v>
      </c>
      <c r="I17" s="107" t="s">
        <v>25</v>
      </c>
      <c r="J17" s="46"/>
      <c r="K17" s="46"/>
      <c r="L17" s="46"/>
      <c r="M17" s="46"/>
      <c r="N17" s="46"/>
      <c r="O17" s="46"/>
    </row>
    <row r="18" spans="2:24">
      <c r="B18" s="198">
        <v>113</v>
      </c>
      <c r="C18" s="103" t="s">
        <v>40</v>
      </c>
      <c r="D18" s="104">
        <v>6.3479999999999999</v>
      </c>
      <c r="E18" s="111">
        <f t="shared" si="0"/>
        <v>7.6175999999999995</v>
      </c>
      <c r="F18" s="105">
        <v>35</v>
      </c>
      <c r="G18" s="113">
        <f>IF(F18&gt;0,PRODUCT('Labor &amp; Overhead Input'!$H$5/'Materials Catalog Input'!F18),"0")</f>
        <v>0.83342857142857152</v>
      </c>
      <c r="H18" s="106" t="s">
        <v>295</v>
      </c>
      <c r="I18" s="107" t="s">
        <v>25</v>
      </c>
      <c r="J18" s="46"/>
      <c r="K18" s="46"/>
      <c r="L18" s="46"/>
      <c r="M18" s="46"/>
      <c r="N18" s="46"/>
      <c r="O18" s="46"/>
    </row>
    <row r="19" spans="2:24">
      <c r="B19" s="198">
        <v>114</v>
      </c>
      <c r="C19" s="103" t="s">
        <v>41</v>
      </c>
      <c r="D19" s="104">
        <v>8.0879999999999992</v>
      </c>
      <c r="E19" s="111">
        <f t="shared" si="0"/>
        <v>9.7055999999999987</v>
      </c>
      <c r="F19" s="105">
        <v>35</v>
      </c>
      <c r="G19" s="113">
        <f>IF(F19&gt;0,PRODUCT('Labor &amp; Overhead Input'!$H$5/'Materials Catalog Input'!F19),"0")</f>
        <v>0.83342857142857152</v>
      </c>
      <c r="H19" s="106" t="s">
        <v>295</v>
      </c>
      <c r="I19" s="107" t="s">
        <v>25</v>
      </c>
      <c r="J19" s="46"/>
      <c r="K19" s="46"/>
      <c r="L19" s="46"/>
      <c r="M19" s="46"/>
      <c r="N19" s="46"/>
      <c r="O19" s="46"/>
    </row>
    <row r="20" spans="2:24">
      <c r="B20" s="198">
        <v>115</v>
      </c>
      <c r="C20" s="103" t="s">
        <v>42</v>
      </c>
      <c r="D20" s="104">
        <v>11.027999999999999</v>
      </c>
      <c r="E20" s="111">
        <f t="shared" si="0"/>
        <v>13.233599999999997</v>
      </c>
      <c r="F20" s="105">
        <v>35</v>
      </c>
      <c r="G20" s="113">
        <f>IF(F20&gt;0,PRODUCT('Labor &amp; Overhead Input'!$H$5/'Materials Catalog Input'!F20),"0")</f>
        <v>0.83342857142857152</v>
      </c>
      <c r="H20" s="106" t="s">
        <v>295</v>
      </c>
      <c r="I20" s="107" t="s">
        <v>25</v>
      </c>
      <c r="J20" s="46"/>
      <c r="K20" s="46"/>
      <c r="L20" s="46"/>
      <c r="M20" s="46"/>
      <c r="N20" s="46"/>
      <c r="O20" s="46"/>
    </row>
    <row r="21" spans="2:24">
      <c r="B21" s="198">
        <v>116</v>
      </c>
      <c r="C21" s="103" t="s">
        <v>43</v>
      </c>
      <c r="D21" s="104">
        <v>13.728</v>
      </c>
      <c r="E21" s="111">
        <f t="shared" si="0"/>
        <v>16.473599999999998</v>
      </c>
      <c r="F21" s="105">
        <v>35</v>
      </c>
      <c r="G21" s="113">
        <f>IF(F21&gt;0,PRODUCT('Labor &amp; Overhead Input'!$H$5/'Materials Catalog Input'!F21),"0")</f>
        <v>0.83342857142857152</v>
      </c>
      <c r="H21" s="106" t="s">
        <v>295</v>
      </c>
      <c r="I21" s="107" t="s">
        <v>25</v>
      </c>
      <c r="J21" s="46"/>
      <c r="K21" s="46"/>
      <c r="L21" s="46"/>
      <c r="M21" s="46"/>
      <c r="N21" s="46"/>
      <c r="O21" s="46"/>
    </row>
    <row r="22" spans="2:24">
      <c r="B22" s="198">
        <v>117</v>
      </c>
      <c r="C22" s="103" t="s">
        <v>44</v>
      </c>
      <c r="D22" s="104">
        <v>1.4279999999999999</v>
      </c>
      <c r="E22" s="111">
        <f t="shared" si="0"/>
        <v>1.7135999999999998</v>
      </c>
      <c r="F22" s="105">
        <v>35</v>
      </c>
      <c r="G22" s="113">
        <f>IF(F22&gt;0,PRODUCT('Labor &amp; Overhead Input'!$H$5/'Materials Catalog Input'!F22),"0")</f>
        <v>0.83342857142857152</v>
      </c>
      <c r="H22" s="106" t="s">
        <v>295</v>
      </c>
      <c r="I22" s="107" t="s">
        <v>25</v>
      </c>
      <c r="J22" s="46"/>
      <c r="K22" s="46"/>
      <c r="L22" s="46"/>
      <c r="M22" s="46"/>
      <c r="N22" s="46"/>
      <c r="O22" s="46"/>
    </row>
    <row r="23" spans="2:24">
      <c r="B23" s="198">
        <v>118</v>
      </c>
      <c r="C23" s="103" t="s">
        <v>45</v>
      </c>
      <c r="D23" s="104">
        <v>1.476</v>
      </c>
      <c r="E23" s="111">
        <f t="shared" si="0"/>
        <v>1.7711999999999999</v>
      </c>
      <c r="F23" s="105">
        <v>35</v>
      </c>
      <c r="G23" s="113">
        <f>IF(F23&gt;0,PRODUCT('Labor &amp; Overhead Input'!$H$5/'Materials Catalog Input'!F23),"0")</f>
        <v>0.83342857142857152</v>
      </c>
      <c r="H23" s="106" t="s">
        <v>295</v>
      </c>
      <c r="I23" s="107" t="s">
        <v>25</v>
      </c>
      <c r="J23" s="46"/>
      <c r="K23" s="46"/>
      <c r="L23" s="46"/>
      <c r="M23" s="46"/>
      <c r="N23" s="46"/>
      <c r="O23" s="46"/>
    </row>
    <row r="24" spans="2:24">
      <c r="B24" s="198">
        <v>119</v>
      </c>
      <c r="C24" s="103" t="s">
        <v>46</v>
      </c>
      <c r="D24" s="104">
        <v>2.6519999999999997</v>
      </c>
      <c r="E24" s="111">
        <f t="shared" si="0"/>
        <v>3.1823999999999995</v>
      </c>
      <c r="F24" s="105">
        <v>35</v>
      </c>
      <c r="G24" s="113">
        <f>IF(F24&gt;0,PRODUCT('Labor &amp; Overhead Input'!$H$5/'Materials Catalog Input'!F24),"0")</f>
        <v>0.83342857142857152</v>
      </c>
      <c r="H24" s="106" t="s">
        <v>295</v>
      </c>
      <c r="I24" s="107" t="s">
        <v>25</v>
      </c>
      <c r="J24" s="46"/>
      <c r="K24" s="46"/>
      <c r="L24" s="46"/>
      <c r="M24" s="46"/>
      <c r="N24" s="46"/>
      <c r="O24" s="46"/>
    </row>
    <row r="25" spans="2:24">
      <c r="B25" s="198">
        <v>120</v>
      </c>
      <c r="C25" s="103" t="s">
        <v>47</v>
      </c>
      <c r="D25" s="104">
        <v>4.1399999999999997</v>
      </c>
      <c r="E25" s="111">
        <f t="shared" si="0"/>
        <v>4.9679999999999991</v>
      </c>
      <c r="F25" s="105">
        <v>35</v>
      </c>
      <c r="G25" s="113">
        <f>IF(F25&gt;0,PRODUCT('Labor &amp; Overhead Input'!$H$5/'Materials Catalog Input'!F25),"0")</f>
        <v>0.83342857142857152</v>
      </c>
      <c r="H25" s="106" t="s">
        <v>295</v>
      </c>
      <c r="I25" s="107" t="s">
        <v>25</v>
      </c>
      <c r="J25" s="46"/>
      <c r="K25" s="46"/>
      <c r="L25" s="46"/>
      <c r="M25" s="46"/>
      <c r="N25" s="46"/>
      <c r="O25" s="46"/>
    </row>
    <row r="26" spans="2:24">
      <c r="B26" s="198">
        <v>121</v>
      </c>
      <c r="C26" s="103" t="s">
        <v>48</v>
      </c>
      <c r="D26" s="104">
        <v>1.524</v>
      </c>
      <c r="E26" s="111">
        <f t="shared" si="0"/>
        <v>1.8288</v>
      </c>
      <c r="F26" s="105">
        <v>35</v>
      </c>
      <c r="G26" s="113">
        <f>IF(F26&gt;0,PRODUCT('Labor &amp; Overhead Input'!$H$5/'Materials Catalog Input'!F26),"0")</f>
        <v>0.83342857142857152</v>
      </c>
      <c r="H26" s="106" t="s">
        <v>295</v>
      </c>
      <c r="I26" s="107" t="s">
        <v>25</v>
      </c>
      <c r="J26" s="46"/>
      <c r="K26" s="46"/>
      <c r="L26" s="46"/>
      <c r="M26" s="46"/>
      <c r="N26" s="46"/>
      <c r="O26" s="46"/>
    </row>
    <row r="27" spans="2:24">
      <c r="B27" s="198">
        <v>122</v>
      </c>
      <c r="C27" s="103" t="s">
        <v>49</v>
      </c>
      <c r="D27" s="104">
        <v>1.5720000000000001</v>
      </c>
      <c r="E27" s="111">
        <f t="shared" si="0"/>
        <v>1.8864000000000001</v>
      </c>
      <c r="F27" s="105">
        <v>35</v>
      </c>
      <c r="G27" s="113">
        <f>IF(F27&gt;0,PRODUCT('Labor &amp; Overhead Input'!$H$5/'Materials Catalog Input'!F27),"0")</f>
        <v>0.83342857142857152</v>
      </c>
      <c r="H27" s="106" t="s">
        <v>295</v>
      </c>
      <c r="I27" s="107" t="s">
        <v>25</v>
      </c>
      <c r="J27" s="46"/>
      <c r="K27" s="46"/>
      <c r="L27" s="46"/>
      <c r="M27" s="46"/>
      <c r="N27" s="46"/>
      <c r="O27" s="46"/>
    </row>
    <row r="28" spans="2:24">
      <c r="B28" s="198">
        <v>123</v>
      </c>
      <c r="C28" s="103" t="s">
        <v>50</v>
      </c>
      <c r="D28" s="104">
        <v>2.7959999999999998</v>
      </c>
      <c r="E28" s="111">
        <f t="shared" si="0"/>
        <v>3.3551999999999995</v>
      </c>
      <c r="F28" s="105">
        <v>35</v>
      </c>
      <c r="G28" s="113">
        <f>IF(F28&gt;0,PRODUCT('Labor &amp; Overhead Input'!$H$5/'Materials Catalog Input'!F28),"0")</f>
        <v>0.83342857142857152</v>
      </c>
      <c r="H28" s="106" t="s">
        <v>295</v>
      </c>
      <c r="I28" s="107" t="s">
        <v>25</v>
      </c>
      <c r="J28" s="46"/>
      <c r="L28" s="46"/>
      <c r="M28" s="46"/>
      <c r="N28" s="46"/>
      <c r="O28" s="46"/>
    </row>
    <row r="29" spans="2:24" ht="15.75">
      <c r="B29" s="198">
        <v>124</v>
      </c>
      <c r="C29" s="103" t="s">
        <v>51</v>
      </c>
      <c r="D29" s="104">
        <v>4.3680000000000003</v>
      </c>
      <c r="E29" s="111">
        <f t="shared" si="0"/>
        <v>5.2416</v>
      </c>
      <c r="F29" s="105">
        <v>35</v>
      </c>
      <c r="G29" s="113">
        <f>IF(F29&gt;0,PRODUCT('Labor &amp; Overhead Input'!$H$5/'Materials Catalog Input'!F29),"0")</f>
        <v>0.83342857142857152</v>
      </c>
      <c r="H29" s="106" t="s">
        <v>295</v>
      </c>
      <c r="I29" s="107" t="s">
        <v>25</v>
      </c>
      <c r="J29" s="46"/>
      <c r="L29" s="189"/>
      <c r="M29" s="189"/>
      <c r="N29" s="189"/>
      <c r="O29" s="189"/>
      <c r="X29" s="191" t="s">
        <v>337</v>
      </c>
    </row>
    <row r="30" spans="2:24">
      <c r="B30" s="198">
        <v>125</v>
      </c>
      <c r="C30" s="103" t="s">
        <v>52</v>
      </c>
      <c r="D30" s="104">
        <v>5.22</v>
      </c>
      <c r="E30" s="111">
        <f t="shared" si="0"/>
        <v>6.2639999999999993</v>
      </c>
      <c r="F30" s="105">
        <v>35</v>
      </c>
      <c r="G30" s="113">
        <f>IF(F30&gt;0,PRODUCT('Labor &amp; Overhead Input'!$H$5/'Materials Catalog Input'!F30),"0")</f>
        <v>0.83342857142857152</v>
      </c>
      <c r="H30" s="106" t="s">
        <v>295</v>
      </c>
      <c r="I30" s="107" t="s">
        <v>25</v>
      </c>
      <c r="J30" s="46"/>
      <c r="K30" s="158" t="s">
        <v>285</v>
      </c>
      <c r="L30" s="158" t="s">
        <v>336</v>
      </c>
    </row>
    <row r="31" spans="2:24">
      <c r="B31" s="198">
        <v>126</v>
      </c>
      <c r="C31" s="103" t="s">
        <v>53</v>
      </c>
      <c r="D31" s="104">
        <v>6.8039999999999994</v>
      </c>
      <c r="E31" s="111">
        <f t="shared" si="0"/>
        <v>8.1647999999999996</v>
      </c>
      <c r="F31" s="105">
        <v>35</v>
      </c>
      <c r="G31" s="113">
        <f>IF(F31&gt;0,PRODUCT('Labor &amp; Overhead Input'!$H$5/'Materials Catalog Input'!F31),"0")</f>
        <v>0.83342857142857152</v>
      </c>
      <c r="H31" s="106" t="s">
        <v>295</v>
      </c>
      <c r="I31" s="107" t="s">
        <v>25</v>
      </c>
      <c r="K31" s="143" t="s">
        <v>27</v>
      </c>
      <c r="L31" s="144">
        <v>20</v>
      </c>
    </row>
    <row r="32" spans="2:24">
      <c r="B32" s="198">
        <v>127</v>
      </c>
      <c r="C32" s="103" t="s">
        <v>54</v>
      </c>
      <c r="D32" s="104">
        <v>8.5559999999999992</v>
      </c>
      <c r="E32" s="111">
        <f t="shared" si="0"/>
        <v>10.267199999999999</v>
      </c>
      <c r="F32" s="105">
        <v>35</v>
      </c>
      <c r="G32" s="113">
        <f>IF(F32&gt;0,PRODUCT('Labor &amp; Overhead Input'!$H$5/'Materials Catalog Input'!F32),"0")</f>
        <v>0.83342857142857152</v>
      </c>
      <c r="H32" s="106" t="s">
        <v>295</v>
      </c>
      <c r="I32" s="107" t="s">
        <v>25</v>
      </c>
      <c r="K32" s="145" t="s">
        <v>28</v>
      </c>
      <c r="L32" s="146">
        <v>21</v>
      </c>
      <c r="M32" s="21"/>
      <c r="N32" s="160"/>
      <c r="O32" s="160"/>
    </row>
    <row r="33" spans="2:15">
      <c r="B33" s="198">
        <v>128</v>
      </c>
      <c r="C33" s="103" t="s">
        <v>55</v>
      </c>
      <c r="D33" s="104">
        <v>11.496</v>
      </c>
      <c r="E33" s="111">
        <f t="shared" si="0"/>
        <v>13.795199999999999</v>
      </c>
      <c r="F33" s="105">
        <v>35</v>
      </c>
      <c r="G33" s="113">
        <f>IF(F33&gt;0,PRODUCT('Labor &amp; Overhead Input'!$H$5/'Materials Catalog Input'!F33),"0")</f>
        <v>0.83342857142857152</v>
      </c>
      <c r="H33" s="106" t="s">
        <v>295</v>
      </c>
      <c r="I33" s="107" t="s">
        <v>25</v>
      </c>
      <c r="K33" s="145" t="s">
        <v>29</v>
      </c>
      <c r="L33" s="146">
        <v>22</v>
      </c>
      <c r="M33" s="14"/>
      <c r="N33" s="23"/>
      <c r="O33" s="14"/>
    </row>
    <row r="34" spans="2:15">
      <c r="B34" s="198">
        <v>129</v>
      </c>
      <c r="C34" s="103" t="s">
        <v>56</v>
      </c>
      <c r="D34" s="104">
        <v>14.627999999999998</v>
      </c>
      <c r="E34" s="111">
        <f t="shared" si="0"/>
        <v>17.553599999999996</v>
      </c>
      <c r="F34" s="105">
        <v>35</v>
      </c>
      <c r="G34" s="113">
        <f>IF(F34&gt;0,PRODUCT('Labor &amp; Overhead Input'!$H$5/'Materials Catalog Input'!F34),"0")</f>
        <v>0.83342857142857152</v>
      </c>
      <c r="H34" s="106" t="s">
        <v>295</v>
      </c>
      <c r="I34" s="107" t="s">
        <v>25</v>
      </c>
      <c r="K34" s="145" t="s">
        <v>30</v>
      </c>
      <c r="L34" s="146">
        <v>23</v>
      </c>
      <c r="M34" s="14"/>
      <c r="N34" s="14"/>
      <c r="O34" s="14"/>
    </row>
    <row r="35" spans="2:15">
      <c r="B35" s="198">
        <v>130</v>
      </c>
      <c r="C35" s="103" t="s">
        <v>57</v>
      </c>
      <c r="D35" s="104">
        <v>1.68</v>
      </c>
      <c r="E35" s="111">
        <f t="shared" si="0"/>
        <v>2.016</v>
      </c>
      <c r="F35" s="105">
        <v>35</v>
      </c>
      <c r="G35" s="113">
        <f>IF(F35&gt;0,PRODUCT('Labor &amp; Overhead Input'!$H$5/'Materials Catalog Input'!F35),"0")</f>
        <v>0.83342857142857152</v>
      </c>
      <c r="H35" s="106" t="s">
        <v>295</v>
      </c>
      <c r="I35" s="107" t="s">
        <v>25</v>
      </c>
      <c r="K35" s="145" t="s">
        <v>31</v>
      </c>
      <c r="L35" s="146">
        <v>24</v>
      </c>
      <c r="M35" s="24"/>
      <c r="N35" s="23"/>
      <c r="O35" s="14"/>
    </row>
    <row r="36" spans="2:15" ht="13.5" customHeight="1">
      <c r="B36" s="198">
        <v>131</v>
      </c>
      <c r="C36" s="103" t="s">
        <v>58</v>
      </c>
      <c r="D36" s="104">
        <v>1.728</v>
      </c>
      <c r="E36" s="111">
        <f t="shared" si="0"/>
        <v>2.0735999999999999</v>
      </c>
      <c r="F36" s="105">
        <v>35</v>
      </c>
      <c r="G36" s="113">
        <f>IF(F36&gt;0,PRODUCT('Labor &amp; Overhead Input'!$H$5/'Materials Catalog Input'!F36),"0")</f>
        <v>0.83342857142857152</v>
      </c>
      <c r="H36" s="106" t="s">
        <v>295</v>
      </c>
      <c r="I36" s="107" t="s">
        <v>25</v>
      </c>
      <c r="K36" s="145" t="s">
        <v>32</v>
      </c>
      <c r="L36" s="146">
        <v>25</v>
      </c>
      <c r="M36" s="21"/>
      <c r="N36" s="14"/>
      <c r="O36" s="25"/>
    </row>
    <row r="37" spans="2:15">
      <c r="B37" s="198">
        <v>132</v>
      </c>
      <c r="C37" s="103" t="s">
        <v>59</v>
      </c>
      <c r="D37" s="104">
        <v>3.06</v>
      </c>
      <c r="E37" s="111">
        <f t="shared" si="0"/>
        <v>3.6719999999999997</v>
      </c>
      <c r="F37" s="105">
        <v>35</v>
      </c>
      <c r="G37" s="113">
        <f>IF(F37&gt;0,PRODUCT('Labor &amp; Overhead Input'!$H$5/'Materials Catalog Input'!F37),"0")</f>
        <v>0.83342857142857152</v>
      </c>
      <c r="H37" s="106" t="s">
        <v>295</v>
      </c>
      <c r="I37" s="107" t="s">
        <v>25</v>
      </c>
      <c r="K37" s="145" t="s">
        <v>33</v>
      </c>
      <c r="L37" s="146">
        <v>26</v>
      </c>
      <c r="M37" s="21"/>
      <c r="N37" s="27"/>
      <c r="O37" s="25"/>
    </row>
    <row r="38" spans="2:15">
      <c r="B38" s="198">
        <v>133</v>
      </c>
      <c r="C38" s="103" t="s">
        <v>60</v>
      </c>
      <c r="D38" s="104">
        <v>4.5359999999999996</v>
      </c>
      <c r="E38" s="111">
        <f t="shared" si="0"/>
        <v>5.4431999999999992</v>
      </c>
      <c r="F38" s="105">
        <v>35</v>
      </c>
      <c r="G38" s="113">
        <f>IF(F38&gt;0,PRODUCT('Labor &amp; Overhead Input'!$H$5/'Materials Catalog Input'!F38),"0")</f>
        <v>0.83342857142857152</v>
      </c>
      <c r="H38" s="106" t="s">
        <v>295</v>
      </c>
      <c r="I38" s="107" t="s">
        <v>25</v>
      </c>
      <c r="K38" s="145" t="s">
        <v>34</v>
      </c>
      <c r="L38" s="146">
        <v>27</v>
      </c>
      <c r="M38" s="21"/>
      <c r="N38" s="28"/>
      <c r="O38" s="25"/>
    </row>
    <row r="39" spans="2:15">
      <c r="B39" s="198">
        <v>134</v>
      </c>
      <c r="C39" s="103" t="s">
        <v>61</v>
      </c>
      <c r="D39" s="104">
        <v>1.8479999999999999</v>
      </c>
      <c r="E39" s="111">
        <f t="shared" si="0"/>
        <v>2.2175999999999996</v>
      </c>
      <c r="F39" s="105">
        <v>35</v>
      </c>
      <c r="G39" s="113">
        <f>IF(F39&gt;0,PRODUCT('Labor &amp; Overhead Input'!$H$5/'Materials Catalog Input'!F39),"0")</f>
        <v>0.83342857142857152</v>
      </c>
      <c r="H39" s="106" t="s">
        <v>295</v>
      </c>
      <c r="I39" s="107" t="s">
        <v>25</v>
      </c>
      <c r="K39" s="145" t="s">
        <v>35</v>
      </c>
      <c r="L39" s="146">
        <v>39</v>
      </c>
      <c r="M39" s="21"/>
      <c r="N39" s="27"/>
      <c r="O39" s="25"/>
    </row>
    <row r="40" spans="2:15">
      <c r="B40" s="198">
        <v>135</v>
      </c>
      <c r="C40" s="103" t="s">
        <v>62</v>
      </c>
      <c r="D40" s="104">
        <v>1.8959999999999999</v>
      </c>
      <c r="E40" s="111">
        <f t="shared" si="0"/>
        <v>2.2751999999999999</v>
      </c>
      <c r="F40" s="105">
        <v>35</v>
      </c>
      <c r="G40" s="113">
        <f>IF(F40&gt;0,PRODUCT('Labor &amp; Overhead Input'!$H$5/'Materials Catalog Input'!F40),"0")</f>
        <v>0.83342857142857152</v>
      </c>
      <c r="H40" s="106" t="s">
        <v>295</v>
      </c>
      <c r="I40" s="107" t="s">
        <v>25</v>
      </c>
      <c r="K40" s="145" t="s">
        <v>36</v>
      </c>
      <c r="L40" s="146">
        <v>39</v>
      </c>
      <c r="M40" s="21"/>
      <c r="N40" s="14"/>
      <c r="O40" s="14"/>
    </row>
    <row r="41" spans="2:15">
      <c r="B41" s="198">
        <v>136</v>
      </c>
      <c r="C41" s="103" t="s">
        <v>63</v>
      </c>
      <c r="D41" s="104">
        <v>3.36</v>
      </c>
      <c r="E41" s="111">
        <f t="shared" si="0"/>
        <v>4.032</v>
      </c>
      <c r="F41" s="105">
        <v>35</v>
      </c>
      <c r="G41" s="113">
        <f>IF(F41&gt;0,PRODUCT('Labor &amp; Overhead Input'!$H$5/'Materials Catalog Input'!F41),"0")</f>
        <v>0.83342857142857152</v>
      </c>
      <c r="H41" s="106" t="s">
        <v>295</v>
      </c>
      <c r="I41" s="107" t="s">
        <v>25</v>
      </c>
      <c r="K41" s="145" t="s">
        <v>58</v>
      </c>
      <c r="L41" s="146">
        <v>39</v>
      </c>
      <c r="M41" s="21"/>
      <c r="N41" s="14"/>
      <c r="O41" s="14"/>
    </row>
    <row r="42" spans="2:15">
      <c r="B42" s="198">
        <v>137</v>
      </c>
      <c r="C42" s="103" t="s">
        <v>64</v>
      </c>
      <c r="D42" s="104">
        <v>4.8600000000000003</v>
      </c>
      <c r="E42" s="111">
        <f t="shared" si="0"/>
        <v>5.8319999999999999</v>
      </c>
      <c r="F42" s="105">
        <v>35</v>
      </c>
      <c r="G42" s="113">
        <f>IF(F42&gt;0,PRODUCT('Labor &amp; Overhead Input'!$H$5/'Materials Catalog Input'!F42),"0")</f>
        <v>0.83342857142857152</v>
      </c>
      <c r="H42" s="106" t="s">
        <v>295</v>
      </c>
      <c r="I42" s="107" t="s">
        <v>25</v>
      </c>
      <c r="K42" s="145" t="s">
        <v>66</v>
      </c>
      <c r="L42" s="146">
        <v>39</v>
      </c>
      <c r="M42" s="21"/>
      <c r="N42" s="14"/>
      <c r="O42" s="14"/>
    </row>
    <row r="43" spans="2:15">
      <c r="B43" s="198">
        <v>138</v>
      </c>
      <c r="C43" s="103" t="s">
        <v>65</v>
      </c>
      <c r="D43" s="104">
        <v>2.0760000000000001</v>
      </c>
      <c r="E43" s="111">
        <f t="shared" si="0"/>
        <v>2.4912000000000001</v>
      </c>
      <c r="F43" s="105">
        <v>35</v>
      </c>
      <c r="G43" s="113">
        <f>IF(F43&gt;0,PRODUCT('Labor &amp; Overhead Input'!$H$5/'Materials Catalog Input'!F43),"0")</f>
        <v>0.83342857142857152</v>
      </c>
      <c r="H43" s="106" t="s">
        <v>295</v>
      </c>
      <c r="I43" s="107" t="s">
        <v>25</v>
      </c>
      <c r="K43" s="145" t="s">
        <v>74</v>
      </c>
      <c r="L43" s="146">
        <v>39</v>
      </c>
      <c r="M43" s="21"/>
      <c r="N43" s="27"/>
      <c r="O43" s="25"/>
    </row>
    <row r="44" spans="2:15">
      <c r="B44" s="198">
        <v>139</v>
      </c>
      <c r="C44" s="103" t="s">
        <v>66</v>
      </c>
      <c r="D44" s="104">
        <v>2.1360000000000001</v>
      </c>
      <c r="E44" s="111">
        <f t="shared" si="0"/>
        <v>2.5632000000000001</v>
      </c>
      <c r="F44" s="105">
        <v>35</v>
      </c>
      <c r="G44" s="113">
        <f>IF(F44&gt;0,PRODUCT('Labor &amp; Overhead Input'!$H$5/'Materials Catalog Input'!F44),"0")</f>
        <v>0.83342857142857152</v>
      </c>
      <c r="H44" s="106" t="s">
        <v>295</v>
      </c>
      <c r="I44" s="107" t="s">
        <v>25</v>
      </c>
      <c r="K44" s="145" t="s">
        <v>82</v>
      </c>
      <c r="L44" s="146">
        <v>39</v>
      </c>
      <c r="M44" s="21"/>
      <c r="N44" s="28"/>
      <c r="O44" s="25"/>
    </row>
    <row r="45" spans="2:15">
      <c r="B45" s="198">
        <v>140</v>
      </c>
      <c r="C45" s="103" t="s">
        <v>67</v>
      </c>
      <c r="D45" s="104">
        <v>3.456</v>
      </c>
      <c r="E45" s="111">
        <f t="shared" si="0"/>
        <v>4.1471999999999998</v>
      </c>
      <c r="F45" s="105">
        <v>35</v>
      </c>
      <c r="G45" s="113">
        <f>IF(F45&gt;0,PRODUCT('Labor &amp; Overhead Input'!$H$5/'Materials Catalog Input'!F45),"0")</f>
        <v>0.83342857142857152</v>
      </c>
      <c r="H45" s="106" t="s">
        <v>295</v>
      </c>
      <c r="I45" s="107" t="s">
        <v>25</v>
      </c>
      <c r="K45" s="145" t="s">
        <v>86</v>
      </c>
      <c r="L45" s="146">
        <v>39</v>
      </c>
      <c r="M45" s="21"/>
      <c r="N45" s="14"/>
      <c r="O45" s="14"/>
    </row>
    <row r="46" spans="2:15">
      <c r="B46" s="198">
        <v>141</v>
      </c>
      <c r="C46" s="103" t="s">
        <v>68</v>
      </c>
      <c r="D46" s="104">
        <v>5.2439999999999998</v>
      </c>
      <c r="E46" s="111">
        <f t="shared" si="0"/>
        <v>6.2927999999999997</v>
      </c>
      <c r="F46" s="105">
        <v>35</v>
      </c>
      <c r="G46" s="113">
        <f>IF(F46&gt;0,PRODUCT('Labor &amp; Overhead Input'!$H$5/'Materials Catalog Input'!F46),"0")</f>
        <v>0.83342857142857152</v>
      </c>
      <c r="H46" s="106" t="s">
        <v>295</v>
      </c>
      <c r="I46" s="107" t="s">
        <v>25</v>
      </c>
      <c r="K46" s="145" t="s">
        <v>90</v>
      </c>
      <c r="L46" s="146">
        <v>39</v>
      </c>
      <c r="M46" s="21"/>
      <c r="N46" s="27"/>
      <c r="O46" s="14"/>
    </row>
    <row r="47" spans="2:15">
      <c r="B47" s="198">
        <v>142</v>
      </c>
      <c r="C47" s="103" t="s">
        <v>69</v>
      </c>
      <c r="D47" s="104">
        <v>2.0760000000000001</v>
      </c>
      <c r="E47" s="111">
        <f t="shared" si="0"/>
        <v>2.4912000000000001</v>
      </c>
      <c r="F47" s="105">
        <v>35</v>
      </c>
      <c r="G47" s="113">
        <f>IF(F47&gt;0,PRODUCT('Labor &amp; Overhead Input'!$H$5/'Materials Catalog Input'!F47),"0")</f>
        <v>0.83342857142857152</v>
      </c>
      <c r="H47" s="106" t="s">
        <v>295</v>
      </c>
      <c r="I47" s="107" t="s">
        <v>25</v>
      </c>
      <c r="K47" s="145" t="s">
        <v>94</v>
      </c>
      <c r="L47" s="146">
        <v>39</v>
      </c>
      <c r="M47" s="21"/>
      <c r="N47" s="27"/>
      <c r="O47" s="14"/>
    </row>
    <row r="48" spans="2:15">
      <c r="B48" s="198">
        <v>143</v>
      </c>
      <c r="C48" s="103" t="s">
        <v>70</v>
      </c>
      <c r="D48" s="104">
        <v>2.1360000000000001</v>
      </c>
      <c r="E48" s="111">
        <f t="shared" si="0"/>
        <v>2.5632000000000001</v>
      </c>
      <c r="F48" s="105">
        <v>35</v>
      </c>
      <c r="G48" s="113">
        <f>IF(F48&gt;0,PRODUCT('Labor &amp; Overhead Input'!$H$5/'Materials Catalog Input'!F48),"0")</f>
        <v>0.83342857142857152</v>
      </c>
      <c r="H48" s="106" t="s">
        <v>295</v>
      </c>
      <c r="I48" s="107" t="s">
        <v>25</v>
      </c>
      <c r="K48" s="145" t="s">
        <v>98</v>
      </c>
      <c r="L48" s="146">
        <v>39</v>
      </c>
      <c r="M48" s="21"/>
      <c r="N48" s="27"/>
      <c r="O48" s="25"/>
    </row>
    <row r="49" spans="2:24">
      <c r="B49" s="198">
        <v>144</v>
      </c>
      <c r="C49" s="103" t="s">
        <v>71</v>
      </c>
      <c r="D49" s="104">
        <v>3.456</v>
      </c>
      <c r="E49" s="111">
        <f t="shared" si="0"/>
        <v>4.1471999999999998</v>
      </c>
      <c r="F49" s="105">
        <v>35</v>
      </c>
      <c r="G49" s="113">
        <f>IF(F49&gt;0,PRODUCT('Labor &amp; Overhead Input'!$H$5/'Materials Catalog Input'!F49),"0")</f>
        <v>0.83342857142857152</v>
      </c>
      <c r="H49" s="106" t="s">
        <v>295</v>
      </c>
      <c r="I49" s="107" t="s">
        <v>25</v>
      </c>
      <c r="K49" s="145" t="s">
        <v>351</v>
      </c>
      <c r="L49" s="146">
        <v>39</v>
      </c>
      <c r="M49" s="21"/>
      <c r="N49" s="14"/>
      <c r="O49" s="14"/>
    </row>
    <row r="50" spans="2:24">
      <c r="B50" s="198">
        <v>145</v>
      </c>
      <c r="C50" s="103" t="s">
        <v>72</v>
      </c>
      <c r="D50" s="104">
        <v>5.2439999999999998</v>
      </c>
      <c r="E50" s="111">
        <f t="shared" si="0"/>
        <v>6.2927999999999997</v>
      </c>
      <c r="F50" s="105">
        <v>35</v>
      </c>
      <c r="G50" s="113">
        <f>IF(F50&gt;0,PRODUCT('Labor &amp; Overhead Input'!$H$5/'Materials Catalog Input'!F50),"0")</f>
        <v>0.83342857142857152</v>
      </c>
      <c r="H50" s="106" t="s">
        <v>295</v>
      </c>
      <c r="I50" s="107" t="s">
        <v>25</v>
      </c>
      <c r="K50" s="147" t="s">
        <v>105</v>
      </c>
      <c r="L50" s="148">
        <v>39</v>
      </c>
      <c r="M50" s="21"/>
      <c r="N50" s="14"/>
      <c r="O50" s="14"/>
    </row>
    <row r="51" spans="2:24">
      <c r="B51" s="198">
        <v>146</v>
      </c>
      <c r="C51" s="103" t="s">
        <v>73</v>
      </c>
      <c r="D51" s="104">
        <v>2.6759999999999997</v>
      </c>
      <c r="E51" s="111">
        <f t="shared" si="0"/>
        <v>3.2111999999999994</v>
      </c>
      <c r="F51" s="105">
        <v>35</v>
      </c>
      <c r="G51" s="113">
        <f>IF(F51&gt;0,PRODUCT('Labor &amp; Overhead Input'!$H$5/'Materials Catalog Input'!F51),"0")</f>
        <v>0.83342857142857152</v>
      </c>
      <c r="H51" s="106" t="s">
        <v>295</v>
      </c>
      <c r="I51" s="107" t="s">
        <v>25</v>
      </c>
      <c r="J51" s="190"/>
      <c r="K51" s="194" t="s">
        <v>350</v>
      </c>
      <c r="L51" s="195">
        <f>AVERAGE(L31:L50)</f>
        <v>32.799999999999997</v>
      </c>
      <c r="M51" s="21"/>
      <c r="N51" s="14"/>
      <c r="O51" s="14"/>
      <c r="X51" s="187" t="s">
        <v>347</v>
      </c>
    </row>
    <row r="52" spans="2:24">
      <c r="B52" s="198">
        <v>147</v>
      </c>
      <c r="C52" s="103" t="s">
        <v>74</v>
      </c>
      <c r="D52" s="104">
        <v>2.76</v>
      </c>
      <c r="E52" s="111">
        <f t="shared" si="0"/>
        <v>3.3119999999999998</v>
      </c>
      <c r="F52" s="105">
        <v>35</v>
      </c>
      <c r="G52" s="113">
        <f>IF(F52&gt;0,PRODUCT('Labor &amp; Overhead Input'!$H$5/'Materials Catalog Input'!F52),"0")</f>
        <v>0.83342857142857152</v>
      </c>
      <c r="H52" s="106" t="s">
        <v>295</v>
      </c>
      <c r="I52" s="107" t="s">
        <v>25</v>
      </c>
      <c r="J52" s="190"/>
      <c r="K52" s="192" t="s">
        <v>348</v>
      </c>
      <c r="L52" s="193">
        <f>MEDIAN(L31:L50)</f>
        <v>39</v>
      </c>
      <c r="X52" s="187" t="s">
        <v>340</v>
      </c>
    </row>
    <row r="53" spans="2:24">
      <c r="B53" s="198">
        <v>148</v>
      </c>
      <c r="C53" s="103" t="s">
        <v>75</v>
      </c>
      <c r="D53" s="104">
        <v>3.96</v>
      </c>
      <c r="E53" s="111">
        <f t="shared" si="0"/>
        <v>4.7519999999999998</v>
      </c>
      <c r="F53" s="105">
        <v>35</v>
      </c>
      <c r="G53" s="113">
        <f>IF(F53&gt;0,PRODUCT('Labor &amp; Overhead Input'!$H$5/'Materials Catalog Input'!F53),"0")</f>
        <v>0.83342857142857152</v>
      </c>
      <c r="H53" s="106" t="s">
        <v>295</v>
      </c>
      <c r="I53" s="107" t="s">
        <v>25</v>
      </c>
      <c r="K53" s="196" t="s">
        <v>349</v>
      </c>
      <c r="L53" s="197">
        <f>STDEV(L31:L50)</f>
        <v>7.9312838278487279</v>
      </c>
      <c r="X53" s="188" t="s">
        <v>338</v>
      </c>
    </row>
    <row r="54" spans="2:24">
      <c r="B54" s="198">
        <v>149</v>
      </c>
      <c r="C54" s="103" t="s">
        <v>76</v>
      </c>
      <c r="D54" s="104">
        <v>6.0119999999999996</v>
      </c>
      <c r="E54" s="111">
        <f t="shared" si="0"/>
        <v>7.2143999999999995</v>
      </c>
      <c r="F54" s="105">
        <v>35</v>
      </c>
      <c r="G54" s="113">
        <f>IF(F54&gt;0,PRODUCT('Labor &amp; Overhead Input'!$H$5/'Materials Catalog Input'!F54),"0")</f>
        <v>0.83342857142857152</v>
      </c>
      <c r="H54" s="106" t="s">
        <v>295</v>
      </c>
      <c r="I54" s="107" t="s">
        <v>25</v>
      </c>
      <c r="K54" s="7"/>
      <c r="X54" s="188" t="s">
        <v>339</v>
      </c>
    </row>
    <row r="55" spans="2:24">
      <c r="B55" s="198">
        <v>150</v>
      </c>
      <c r="C55" s="103" t="s">
        <v>77</v>
      </c>
      <c r="D55" s="104">
        <v>2.8319999999999999</v>
      </c>
      <c r="E55" s="111">
        <f t="shared" si="0"/>
        <v>3.3983999999999996</v>
      </c>
      <c r="F55" s="105">
        <v>35</v>
      </c>
      <c r="G55" s="113">
        <f>IF(F55&gt;0,PRODUCT('Labor &amp; Overhead Input'!$H$5/'Materials Catalog Input'!F55),"0")</f>
        <v>0.83342857142857152</v>
      </c>
      <c r="H55" s="106" t="s">
        <v>295</v>
      </c>
      <c r="I55" s="107" t="s">
        <v>25</v>
      </c>
      <c r="K55" s="17"/>
    </row>
    <row r="56" spans="2:24">
      <c r="B56" s="198">
        <v>151</v>
      </c>
      <c r="C56" s="103" t="s">
        <v>78</v>
      </c>
      <c r="D56" s="104">
        <v>2.9159999999999999</v>
      </c>
      <c r="E56" s="111">
        <f t="shared" si="0"/>
        <v>3.4991999999999996</v>
      </c>
      <c r="F56" s="105">
        <v>35</v>
      </c>
      <c r="G56" s="113">
        <f>IF(F56&gt;0,PRODUCT('Labor &amp; Overhead Input'!$H$5/'Materials Catalog Input'!F56),"0")</f>
        <v>0.83342857142857152</v>
      </c>
      <c r="H56" s="106" t="s">
        <v>295</v>
      </c>
      <c r="I56" s="107" t="s">
        <v>25</v>
      </c>
      <c r="K56" s="17"/>
    </row>
    <row r="57" spans="2:24">
      <c r="B57" s="198">
        <v>152</v>
      </c>
      <c r="C57" s="103" t="s">
        <v>79</v>
      </c>
      <c r="D57" s="104">
        <v>4.1639999999999997</v>
      </c>
      <c r="E57" s="111">
        <f t="shared" si="0"/>
        <v>4.9967999999999995</v>
      </c>
      <c r="F57" s="105">
        <v>35</v>
      </c>
      <c r="G57" s="113">
        <f>IF(F57&gt;0,PRODUCT('Labor &amp; Overhead Input'!$H$5/'Materials Catalog Input'!F57),"0")</f>
        <v>0.83342857142857152</v>
      </c>
      <c r="H57" s="106" t="s">
        <v>295</v>
      </c>
      <c r="I57" s="107" t="s">
        <v>25</v>
      </c>
    </row>
    <row r="58" spans="2:24">
      <c r="B58" s="198">
        <v>153</v>
      </c>
      <c r="C58" s="103" t="s">
        <v>80</v>
      </c>
      <c r="D58" s="104">
        <v>6.4679999999999991</v>
      </c>
      <c r="E58" s="111">
        <f t="shared" si="0"/>
        <v>7.7615999999999987</v>
      </c>
      <c r="F58" s="105">
        <v>35</v>
      </c>
      <c r="G58" s="113">
        <f>IF(F58&gt;0,PRODUCT('Labor &amp; Overhead Input'!$H$5/'Materials Catalog Input'!F58),"0")</f>
        <v>0.83342857142857152</v>
      </c>
      <c r="H58" s="106" t="s">
        <v>295</v>
      </c>
      <c r="I58" s="107" t="s">
        <v>25</v>
      </c>
    </row>
    <row r="59" spans="2:24">
      <c r="B59" s="198">
        <v>154</v>
      </c>
      <c r="C59" s="103" t="s">
        <v>81</v>
      </c>
      <c r="D59" s="104">
        <v>3.0839999999999996</v>
      </c>
      <c r="E59" s="111">
        <f t="shared" si="0"/>
        <v>3.7007999999999992</v>
      </c>
      <c r="F59" s="105">
        <v>35</v>
      </c>
      <c r="G59" s="113">
        <f>IF(F59&gt;0,PRODUCT('Labor &amp; Overhead Input'!$H$5/'Materials Catalog Input'!F59),"0")</f>
        <v>0.83342857142857152</v>
      </c>
      <c r="H59" s="106" t="s">
        <v>295</v>
      </c>
      <c r="I59" s="107" t="s">
        <v>25</v>
      </c>
    </row>
    <row r="60" spans="2:24">
      <c r="B60" s="198">
        <v>155</v>
      </c>
      <c r="C60" s="103" t="s">
        <v>82</v>
      </c>
      <c r="D60" s="104">
        <v>3.18</v>
      </c>
      <c r="E60" s="111">
        <f t="shared" si="0"/>
        <v>3.8159999999999998</v>
      </c>
      <c r="F60" s="105">
        <v>35</v>
      </c>
      <c r="G60" s="113">
        <f>IF(F60&gt;0,PRODUCT('Labor &amp; Overhead Input'!$H$5/'Materials Catalog Input'!F60),"0")</f>
        <v>0.83342857142857152</v>
      </c>
      <c r="H60" s="106" t="s">
        <v>295</v>
      </c>
      <c r="I60" s="107" t="s">
        <v>25</v>
      </c>
    </row>
    <row r="61" spans="2:24">
      <c r="B61" s="198">
        <v>156</v>
      </c>
      <c r="C61" s="103" t="s">
        <v>83</v>
      </c>
      <c r="D61" s="104">
        <v>4.4160000000000004</v>
      </c>
      <c r="E61" s="111">
        <f t="shared" si="0"/>
        <v>5.2991999999999999</v>
      </c>
      <c r="F61" s="105">
        <v>35</v>
      </c>
      <c r="G61" s="113">
        <f>IF(F61&gt;0,PRODUCT('Labor &amp; Overhead Input'!$H$5/'Materials Catalog Input'!F61),"0")</f>
        <v>0.83342857142857152</v>
      </c>
      <c r="H61" s="106" t="s">
        <v>295</v>
      </c>
      <c r="I61" s="107" t="s">
        <v>25</v>
      </c>
    </row>
    <row r="62" spans="2:24">
      <c r="B62" s="198">
        <v>157</v>
      </c>
      <c r="C62" s="103" t="s">
        <v>84</v>
      </c>
      <c r="D62" s="104">
        <v>6.8039999999999994</v>
      </c>
      <c r="E62" s="111">
        <f t="shared" si="0"/>
        <v>8.1647999999999996</v>
      </c>
      <c r="F62" s="105">
        <v>35</v>
      </c>
      <c r="G62" s="113">
        <f>IF(F62&gt;0,PRODUCT('Labor &amp; Overhead Input'!$H$5/'Materials Catalog Input'!F62),"0")</f>
        <v>0.83342857142857152</v>
      </c>
      <c r="H62" s="106" t="s">
        <v>295</v>
      </c>
      <c r="I62" s="107" t="s">
        <v>25</v>
      </c>
    </row>
    <row r="63" spans="2:24">
      <c r="B63" s="198">
        <v>158</v>
      </c>
      <c r="C63" s="103" t="s">
        <v>85</v>
      </c>
      <c r="D63" s="104">
        <v>3.492</v>
      </c>
      <c r="E63" s="111">
        <f t="shared" si="0"/>
        <v>4.1903999999999995</v>
      </c>
      <c r="F63" s="105">
        <v>35</v>
      </c>
      <c r="G63" s="113">
        <f>IF(F63&gt;0,PRODUCT('Labor &amp; Overhead Input'!$H$5/'Materials Catalog Input'!F63),"0")</f>
        <v>0.83342857142857152</v>
      </c>
      <c r="H63" s="106" t="s">
        <v>295</v>
      </c>
      <c r="I63" s="107" t="s">
        <v>25</v>
      </c>
    </row>
    <row r="64" spans="2:24">
      <c r="B64" s="198">
        <v>159</v>
      </c>
      <c r="C64" s="103" t="s">
        <v>86</v>
      </c>
      <c r="D64" s="104">
        <v>3.6</v>
      </c>
      <c r="E64" s="111">
        <f t="shared" si="0"/>
        <v>4.32</v>
      </c>
      <c r="F64" s="105">
        <v>35</v>
      </c>
      <c r="G64" s="113">
        <f>IF(F64&gt;0,PRODUCT('Labor &amp; Overhead Input'!$H$5/'Materials Catalog Input'!F64),"0")</f>
        <v>0.83342857142857152</v>
      </c>
      <c r="H64" s="106" t="s">
        <v>295</v>
      </c>
      <c r="I64" s="107" t="s">
        <v>25</v>
      </c>
    </row>
    <row r="65" spans="2:9">
      <c r="B65" s="198">
        <v>160</v>
      </c>
      <c r="C65" s="103" t="s">
        <v>87</v>
      </c>
      <c r="D65" s="104">
        <v>4.8479999999999999</v>
      </c>
      <c r="E65" s="111">
        <f t="shared" si="0"/>
        <v>5.8175999999999997</v>
      </c>
      <c r="F65" s="105">
        <v>35</v>
      </c>
      <c r="G65" s="113">
        <f>IF(F65&gt;0,PRODUCT('Labor &amp; Overhead Input'!$H$5/'Materials Catalog Input'!F65),"0")</f>
        <v>0.83342857142857152</v>
      </c>
      <c r="H65" s="106" t="s">
        <v>295</v>
      </c>
      <c r="I65" s="107" t="s">
        <v>25</v>
      </c>
    </row>
    <row r="66" spans="2:9">
      <c r="B66" s="198">
        <v>161</v>
      </c>
      <c r="C66" s="103" t="s">
        <v>88</v>
      </c>
      <c r="D66" s="104">
        <v>7.4279999999999999</v>
      </c>
      <c r="E66" s="111">
        <f t="shared" si="0"/>
        <v>8.9135999999999989</v>
      </c>
      <c r="F66" s="105">
        <v>35</v>
      </c>
      <c r="G66" s="113">
        <f>IF(F66&gt;0,PRODUCT('Labor &amp; Overhead Input'!$H$5/'Materials Catalog Input'!F66),"0")</f>
        <v>0.83342857142857152</v>
      </c>
      <c r="H66" s="106" t="s">
        <v>295</v>
      </c>
      <c r="I66" s="107" t="s">
        <v>25</v>
      </c>
    </row>
    <row r="67" spans="2:9">
      <c r="B67" s="198">
        <v>162</v>
      </c>
      <c r="C67" s="103" t="s">
        <v>89</v>
      </c>
      <c r="D67" s="104">
        <v>4.2960000000000003</v>
      </c>
      <c r="E67" s="111">
        <f t="shared" si="0"/>
        <v>5.1551999999999998</v>
      </c>
      <c r="F67" s="105">
        <v>35</v>
      </c>
      <c r="G67" s="113">
        <f>IF(F67&gt;0,PRODUCT('Labor &amp; Overhead Input'!$H$5/'Materials Catalog Input'!F67),"0")</f>
        <v>0.83342857142857152</v>
      </c>
      <c r="H67" s="106" t="s">
        <v>295</v>
      </c>
      <c r="I67" s="107" t="s">
        <v>25</v>
      </c>
    </row>
    <row r="68" spans="2:9">
      <c r="B68" s="198">
        <v>163</v>
      </c>
      <c r="C68" s="103" t="s">
        <v>90</v>
      </c>
      <c r="D68" s="104">
        <v>4.4279999999999999</v>
      </c>
      <c r="E68" s="111">
        <f t="shared" si="0"/>
        <v>5.3136000000000001</v>
      </c>
      <c r="F68" s="105">
        <v>35</v>
      </c>
      <c r="G68" s="113">
        <f>IF(F68&gt;0,PRODUCT('Labor &amp; Overhead Input'!$H$5/'Materials Catalog Input'!F68),"0")</f>
        <v>0.83342857142857152</v>
      </c>
      <c r="H68" s="106" t="s">
        <v>295</v>
      </c>
      <c r="I68" s="107" t="s">
        <v>25</v>
      </c>
    </row>
    <row r="69" spans="2:9">
      <c r="B69" s="198">
        <v>164</v>
      </c>
      <c r="C69" s="103" t="s">
        <v>91</v>
      </c>
      <c r="D69" s="104">
        <v>5.5919999999999996</v>
      </c>
      <c r="E69" s="111">
        <f t="shared" ref="E69:E132" si="1">D69*(1+$I$3)</f>
        <v>6.710399999999999</v>
      </c>
      <c r="F69" s="105">
        <v>35</v>
      </c>
      <c r="G69" s="113">
        <f>IF(F69&gt;0,PRODUCT('Labor &amp; Overhead Input'!$H$5/'Materials Catalog Input'!F69),"0")</f>
        <v>0.83342857142857152</v>
      </c>
      <c r="H69" s="106" t="s">
        <v>295</v>
      </c>
      <c r="I69" s="107" t="s">
        <v>25</v>
      </c>
    </row>
    <row r="70" spans="2:9">
      <c r="B70" s="198">
        <v>165</v>
      </c>
      <c r="C70" s="103" t="s">
        <v>92</v>
      </c>
      <c r="D70" s="104">
        <v>8.52</v>
      </c>
      <c r="E70" s="111">
        <f t="shared" si="1"/>
        <v>10.223999999999998</v>
      </c>
      <c r="F70" s="105">
        <v>35</v>
      </c>
      <c r="G70" s="113">
        <f>IF(F70&gt;0,PRODUCT('Labor &amp; Overhead Input'!$H$5/'Materials Catalog Input'!F70),"0")</f>
        <v>0.83342857142857152</v>
      </c>
      <c r="H70" s="106" t="s">
        <v>295</v>
      </c>
      <c r="I70" s="107" t="s">
        <v>25</v>
      </c>
    </row>
    <row r="71" spans="2:9">
      <c r="B71" s="198">
        <v>166</v>
      </c>
      <c r="C71" s="103" t="s">
        <v>93</v>
      </c>
      <c r="D71" s="104">
        <v>4.992</v>
      </c>
      <c r="E71" s="111">
        <f t="shared" si="1"/>
        <v>5.9904000000000002</v>
      </c>
      <c r="F71" s="105">
        <v>35</v>
      </c>
      <c r="G71" s="113">
        <f>IF(F71&gt;0,PRODUCT('Labor &amp; Overhead Input'!$H$5/'Materials Catalog Input'!F71),"0")</f>
        <v>0.83342857142857152</v>
      </c>
      <c r="H71" s="106" t="s">
        <v>295</v>
      </c>
      <c r="I71" s="107" t="s">
        <v>25</v>
      </c>
    </row>
    <row r="72" spans="2:9">
      <c r="B72" s="198">
        <v>167</v>
      </c>
      <c r="C72" s="103" t="s">
        <v>94</v>
      </c>
      <c r="D72" s="104">
        <v>5.1479999999999997</v>
      </c>
      <c r="E72" s="111">
        <f t="shared" si="1"/>
        <v>6.1775999999999991</v>
      </c>
      <c r="F72" s="105">
        <v>35</v>
      </c>
      <c r="G72" s="113">
        <f>IF(F72&gt;0,PRODUCT('Labor &amp; Overhead Input'!$H$5/'Materials Catalog Input'!F72),"0")</f>
        <v>0.83342857142857152</v>
      </c>
      <c r="H72" s="106" t="s">
        <v>295</v>
      </c>
      <c r="I72" s="107" t="s">
        <v>25</v>
      </c>
    </row>
    <row r="73" spans="2:9">
      <c r="B73" s="198">
        <v>168</v>
      </c>
      <c r="C73" s="103" t="s">
        <v>95</v>
      </c>
      <c r="D73" s="104">
        <v>6.06</v>
      </c>
      <c r="E73" s="111">
        <f t="shared" si="1"/>
        <v>7.2719999999999994</v>
      </c>
      <c r="F73" s="105">
        <v>35</v>
      </c>
      <c r="G73" s="113">
        <f>IF(F73&gt;0,PRODUCT('Labor &amp; Overhead Input'!$H$5/'Materials Catalog Input'!F73),"0")</f>
        <v>0.83342857142857152</v>
      </c>
      <c r="H73" s="106" t="s">
        <v>295</v>
      </c>
      <c r="I73" s="107" t="s">
        <v>25</v>
      </c>
    </row>
    <row r="74" spans="2:9">
      <c r="B74" s="198">
        <v>169</v>
      </c>
      <c r="C74" s="103" t="s">
        <v>96</v>
      </c>
      <c r="D74" s="104">
        <v>9.1920000000000002</v>
      </c>
      <c r="E74" s="111">
        <f t="shared" si="1"/>
        <v>11.0304</v>
      </c>
      <c r="F74" s="105">
        <v>35</v>
      </c>
      <c r="G74" s="113">
        <f>IF(F74&gt;0,PRODUCT('Labor &amp; Overhead Input'!$H$5/'Materials Catalog Input'!F74),"0")</f>
        <v>0.83342857142857152</v>
      </c>
      <c r="H74" s="106" t="s">
        <v>295</v>
      </c>
      <c r="I74" s="107" t="s">
        <v>25</v>
      </c>
    </row>
    <row r="75" spans="2:9">
      <c r="B75" s="198">
        <v>170</v>
      </c>
      <c r="C75" s="103" t="s">
        <v>97</v>
      </c>
      <c r="D75" s="104">
        <v>5.4239999999999995</v>
      </c>
      <c r="E75" s="111">
        <f t="shared" si="1"/>
        <v>6.508799999999999</v>
      </c>
      <c r="F75" s="105">
        <v>35</v>
      </c>
      <c r="G75" s="113">
        <f>IF(F75&gt;0,PRODUCT('Labor &amp; Overhead Input'!$H$5/'Materials Catalog Input'!F75),"0")</f>
        <v>0.83342857142857152</v>
      </c>
      <c r="H75" s="106" t="s">
        <v>295</v>
      </c>
      <c r="I75" s="107" t="s">
        <v>25</v>
      </c>
    </row>
    <row r="76" spans="2:9">
      <c r="B76" s="198">
        <v>171</v>
      </c>
      <c r="C76" s="103" t="s">
        <v>98</v>
      </c>
      <c r="D76" s="104">
        <v>5.5919999999999996</v>
      </c>
      <c r="E76" s="111">
        <f t="shared" si="1"/>
        <v>6.710399999999999</v>
      </c>
      <c r="F76" s="105">
        <v>35</v>
      </c>
      <c r="G76" s="113">
        <f>IF(F76&gt;0,PRODUCT('Labor &amp; Overhead Input'!$H$5/'Materials Catalog Input'!F76),"0")</f>
        <v>0.83342857142857152</v>
      </c>
      <c r="H76" s="106" t="s">
        <v>295</v>
      </c>
      <c r="I76" s="107" t="s">
        <v>25</v>
      </c>
    </row>
    <row r="77" spans="2:9">
      <c r="B77" s="198">
        <v>172</v>
      </c>
      <c r="C77" s="103" t="s">
        <v>99</v>
      </c>
      <c r="D77" s="104">
        <v>6.9119999999999999</v>
      </c>
      <c r="E77" s="111">
        <f t="shared" si="1"/>
        <v>8.2943999999999996</v>
      </c>
      <c r="F77" s="105">
        <v>35</v>
      </c>
      <c r="G77" s="113">
        <f>IF(F77&gt;0,PRODUCT('Labor &amp; Overhead Input'!$H$5/'Materials Catalog Input'!F77),"0")</f>
        <v>0.83342857142857152</v>
      </c>
      <c r="H77" s="106" t="s">
        <v>295</v>
      </c>
      <c r="I77" s="107" t="s">
        <v>25</v>
      </c>
    </row>
    <row r="78" spans="2:9">
      <c r="B78" s="198">
        <v>173</v>
      </c>
      <c r="C78" s="103" t="s">
        <v>100</v>
      </c>
      <c r="D78" s="104">
        <v>10.14</v>
      </c>
      <c r="E78" s="111">
        <f t="shared" si="1"/>
        <v>12.168000000000001</v>
      </c>
      <c r="F78" s="105">
        <v>35</v>
      </c>
      <c r="G78" s="113">
        <f>IF(F78&gt;0,PRODUCT('Labor &amp; Overhead Input'!$H$5/'Materials Catalog Input'!F78),"0")</f>
        <v>0.83342857142857152</v>
      </c>
      <c r="H78" s="106" t="s">
        <v>295</v>
      </c>
      <c r="I78" s="107" t="s">
        <v>25</v>
      </c>
    </row>
    <row r="79" spans="2:9">
      <c r="B79" s="198">
        <v>174</v>
      </c>
      <c r="C79" s="103" t="s">
        <v>101</v>
      </c>
      <c r="D79" s="104">
        <v>6.0960000000000001</v>
      </c>
      <c r="E79" s="111">
        <f t="shared" si="1"/>
        <v>7.3151999999999999</v>
      </c>
      <c r="F79" s="105">
        <v>35</v>
      </c>
      <c r="G79" s="113">
        <f>IF(F79&gt;0,PRODUCT('Labor &amp; Overhead Input'!$H$5/'Materials Catalog Input'!F79),"0")</f>
        <v>0.83342857142857152</v>
      </c>
      <c r="H79" s="106" t="s">
        <v>295</v>
      </c>
      <c r="I79" s="107" t="s">
        <v>25</v>
      </c>
    </row>
    <row r="80" spans="2:9">
      <c r="B80" s="198">
        <v>175</v>
      </c>
      <c r="C80" s="103" t="s">
        <v>102</v>
      </c>
      <c r="D80" s="104">
        <v>6.2760000000000007</v>
      </c>
      <c r="E80" s="111">
        <f t="shared" si="1"/>
        <v>7.5312000000000001</v>
      </c>
      <c r="F80" s="105">
        <v>35</v>
      </c>
      <c r="G80" s="113">
        <f>IF(F80&gt;0,PRODUCT('Labor &amp; Overhead Input'!$H$5/'Materials Catalog Input'!F80),"0")</f>
        <v>0.83342857142857152</v>
      </c>
      <c r="H80" s="106" t="s">
        <v>295</v>
      </c>
      <c r="I80" s="107" t="s">
        <v>25</v>
      </c>
    </row>
    <row r="81" spans="2:9">
      <c r="B81" s="198">
        <v>176</v>
      </c>
      <c r="C81" s="103" t="s">
        <v>103</v>
      </c>
      <c r="D81" s="104">
        <v>7.9679999999999991</v>
      </c>
      <c r="E81" s="111">
        <f t="shared" si="1"/>
        <v>9.5615999999999985</v>
      </c>
      <c r="F81" s="105">
        <v>35</v>
      </c>
      <c r="G81" s="113">
        <f>IF(F81&gt;0,PRODUCT('Labor &amp; Overhead Input'!$H$5/'Materials Catalog Input'!F81),"0")</f>
        <v>0.83342857142857152</v>
      </c>
      <c r="H81" s="106" t="s">
        <v>295</v>
      </c>
      <c r="I81" s="107" t="s">
        <v>25</v>
      </c>
    </row>
    <row r="82" spans="2:9">
      <c r="B82" s="198">
        <v>177</v>
      </c>
      <c r="C82" s="103" t="s">
        <v>104</v>
      </c>
      <c r="D82" s="104">
        <v>11.472</v>
      </c>
      <c r="E82" s="111">
        <f t="shared" si="1"/>
        <v>13.766399999999999</v>
      </c>
      <c r="F82" s="105">
        <v>35</v>
      </c>
      <c r="G82" s="113">
        <f>IF(F82&gt;0,PRODUCT('Labor &amp; Overhead Input'!$H$5/'Materials Catalog Input'!F82),"0")</f>
        <v>0.83342857142857152</v>
      </c>
      <c r="H82" s="106" t="s">
        <v>295</v>
      </c>
      <c r="I82" s="107" t="s">
        <v>25</v>
      </c>
    </row>
    <row r="83" spans="2:9">
      <c r="B83" s="198">
        <v>178</v>
      </c>
      <c r="C83" s="103" t="s">
        <v>105</v>
      </c>
      <c r="D83" s="104">
        <v>6.6479999999999997</v>
      </c>
      <c r="E83" s="111">
        <f t="shared" si="1"/>
        <v>7.9775999999999989</v>
      </c>
      <c r="F83" s="105">
        <v>35</v>
      </c>
      <c r="G83" s="113">
        <f>IF(F83&gt;0,PRODUCT('Labor &amp; Overhead Input'!$H$5/'Materials Catalog Input'!F83),"0")</f>
        <v>0.83342857142857152</v>
      </c>
      <c r="H83" s="106" t="s">
        <v>295</v>
      </c>
      <c r="I83" s="107" t="s">
        <v>25</v>
      </c>
    </row>
    <row r="84" spans="2:9">
      <c r="B84" s="198">
        <v>179</v>
      </c>
      <c r="C84" s="103" t="s">
        <v>106</v>
      </c>
      <c r="D84" s="104">
        <v>8.2560000000000002</v>
      </c>
      <c r="E84" s="111">
        <f t="shared" si="1"/>
        <v>9.9071999999999996</v>
      </c>
      <c r="F84" s="105">
        <v>35</v>
      </c>
      <c r="G84" s="113">
        <f>IF(F84&gt;0,PRODUCT('Labor &amp; Overhead Input'!$H$5/'Materials Catalog Input'!F84),"0")</f>
        <v>0.83342857142857152</v>
      </c>
      <c r="H84" s="106" t="s">
        <v>295</v>
      </c>
      <c r="I84" s="107" t="s">
        <v>25</v>
      </c>
    </row>
    <row r="85" spans="2:9">
      <c r="B85" s="198">
        <v>180</v>
      </c>
      <c r="C85" s="103" t="s">
        <v>107</v>
      </c>
      <c r="D85" s="104">
        <v>11.94</v>
      </c>
      <c r="E85" s="111">
        <f t="shared" si="1"/>
        <v>14.327999999999999</v>
      </c>
      <c r="F85" s="105">
        <v>35</v>
      </c>
      <c r="G85" s="113">
        <f>IF(F85&gt;0,PRODUCT('Labor &amp; Overhead Input'!$H$5/'Materials Catalog Input'!F85),"0")</f>
        <v>0.83342857142857152</v>
      </c>
      <c r="H85" s="106" t="s">
        <v>295</v>
      </c>
      <c r="I85" s="107" t="s">
        <v>25</v>
      </c>
    </row>
    <row r="86" spans="2:9">
      <c r="B86" s="198">
        <v>181</v>
      </c>
      <c r="C86" s="103" t="s">
        <v>108</v>
      </c>
      <c r="D86" s="104">
        <v>7.1280000000000001</v>
      </c>
      <c r="E86" s="111">
        <f t="shared" si="1"/>
        <v>8.5535999999999994</v>
      </c>
      <c r="F86" s="105">
        <v>35</v>
      </c>
      <c r="G86" s="113">
        <f>IF(F86&gt;0,PRODUCT('Labor &amp; Overhead Input'!$H$5/'Materials Catalog Input'!F86),"0")</f>
        <v>0.83342857142857152</v>
      </c>
      <c r="H86" s="106" t="s">
        <v>295</v>
      </c>
      <c r="I86" s="107" t="s">
        <v>25</v>
      </c>
    </row>
    <row r="87" spans="2:9">
      <c r="B87" s="198">
        <v>182</v>
      </c>
      <c r="C87" s="103" t="s">
        <v>109</v>
      </c>
      <c r="D87" s="104">
        <v>8.6880000000000006</v>
      </c>
      <c r="E87" s="111">
        <f t="shared" si="1"/>
        <v>10.425600000000001</v>
      </c>
      <c r="F87" s="105">
        <v>35</v>
      </c>
      <c r="G87" s="113">
        <f>IF(F87&gt;0,PRODUCT('Labor &amp; Overhead Input'!$H$5/'Materials Catalog Input'!F87),"0")</f>
        <v>0.83342857142857152</v>
      </c>
      <c r="H87" s="106" t="s">
        <v>295</v>
      </c>
      <c r="I87" s="107" t="s">
        <v>25</v>
      </c>
    </row>
    <row r="88" spans="2:9">
      <c r="B88" s="198">
        <v>183</v>
      </c>
      <c r="C88" s="103" t="s">
        <v>110</v>
      </c>
      <c r="D88" s="104">
        <v>12.66</v>
      </c>
      <c r="E88" s="111">
        <f t="shared" si="1"/>
        <v>15.192</v>
      </c>
      <c r="F88" s="105">
        <v>35</v>
      </c>
      <c r="G88" s="113">
        <f>IF(F88&gt;0,PRODUCT('Labor &amp; Overhead Input'!$H$5/'Materials Catalog Input'!F88),"0")</f>
        <v>0.83342857142857152</v>
      </c>
      <c r="H88" s="106" t="s">
        <v>295</v>
      </c>
      <c r="I88" s="107" t="s">
        <v>25</v>
      </c>
    </row>
    <row r="89" spans="2:9">
      <c r="B89" s="198">
        <v>184</v>
      </c>
      <c r="C89" s="103" t="s">
        <v>111</v>
      </c>
      <c r="D89" s="104">
        <v>8.2679999999999989</v>
      </c>
      <c r="E89" s="111">
        <f t="shared" si="1"/>
        <v>9.921599999999998</v>
      </c>
      <c r="F89" s="105">
        <v>35</v>
      </c>
      <c r="G89" s="113">
        <f>IF(F89&gt;0,PRODUCT('Labor &amp; Overhead Input'!$H$5/'Materials Catalog Input'!F89),"0")</f>
        <v>0.83342857142857152</v>
      </c>
      <c r="H89" s="106" t="s">
        <v>295</v>
      </c>
      <c r="I89" s="107" t="s">
        <v>25</v>
      </c>
    </row>
    <row r="90" spans="2:9">
      <c r="B90" s="198">
        <v>185</v>
      </c>
      <c r="C90" s="103" t="s">
        <v>112</v>
      </c>
      <c r="D90" s="104">
        <v>10.02</v>
      </c>
      <c r="E90" s="111">
        <f t="shared" si="1"/>
        <v>12.023999999999999</v>
      </c>
      <c r="F90" s="105">
        <v>35</v>
      </c>
      <c r="G90" s="113">
        <f>IF(F90&gt;0,PRODUCT('Labor &amp; Overhead Input'!$H$5/'Materials Catalog Input'!F90),"0")</f>
        <v>0.83342857142857152</v>
      </c>
      <c r="H90" s="106" t="s">
        <v>295</v>
      </c>
      <c r="I90" s="107" t="s">
        <v>25</v>
      </c>
    </row>
    <row r="91" spans="2:9">
      <c r="B91" s="198">
        <v>186</v>
      </c>
      <c r="C91" s="103" t="s">
        <v>113</v>
      </c>
      <c r="D91" s="104">
        <v>14.268000000000001</v>
      </c>
      <c r="E91" s="111">
        <f t="shared" si="1"/>
        <v>17.121600000000001</v>
      </c>
      <c r="F91" s="105">
        <v>35</v>
      </c>
      <c r="G91" s="113">
        <f>IF(F91&gt;0,PRODUCT('Labor &amp; Overhead Input'!$H$5/'Materials Catalog Input'!F91),"0")</f>
        <v>0.83342857142857152</v>
      </c>
      <c r="H91" s="106" t="s">
        <v>295</v>
      </c>
      <c r="I91" s="107" t="s">
        <v>25</v>
      </c>
    </row>
    <row r="92" spans="2:9">
      <c r="B92" s="198">
        <v>187</v>
      </c>
      <c r="C92" s="103" t="s">
        <v>114</v>
      </c>
      <c r="D92" s="104">
        <v>8.2679999999999989</v>
      </c>
      <c r="E92" s="111">
        <f t="shared" si="1"/>
        <v>9.921599999999998</v>
      </c>
      <c r="F92" s="105">
        <v>35</v>
      </c>
      <c r="G92" s="113">
        <f>IF(F92&gt;0,PRODUCT('Labor &amp; Overhead Input'!$H$5/'Materials Catalog Input'!F92),"0")</f>
        <v>0.83342857142857152</v>
      </c>
      <c r="H92" s="106" t="s">
        <v>295</v>
      </c>
      <c r="I92" s="107" t="s">
        <v>25</v>
      </c>
    </row>
    <row r="93" spans="2:9">
      <c r="B93" s="198">
        <v>188</v>
      </c>
      <c r="C93" s="103" t="s">
        <v>115</v>
      </c>
      <c r="D93" s="104">
        <v>10.02</v>
      </c>
      <c r="E93" s="111">
        <f t="shared" si="1"/>
        <v>12.023999999999999</v>
      </c>
      <c r="F93" s="105">
        <v>35</v>
      </c>
      <c r="G93" s="113">
        <f>IF(F93&gt;0,PRODUCT('Labor &amp; Overhead Input'!$H$5/'Materials Catalog Input'!F93),"0")</f>
        <v>0.83342857142857152</v>
      </c>
      <c r="H93" s="106" t="s">
        <v>295</v>
      </c>
      <c r="I93" s="107" t="s">
        <v>25</v>
      </c>
    </row>
    <row r="94" spans="2:9">
      <c r="B94" s="198">
        <v>189</v>
      </c>
      <c r="C94" s="103" t="s">
        <v>116</v>
      </c>
      <c r="D94" s="104">
        <v>14.268000000000001</v>
      </c>
      <c r="E94" s="111">
        <f t="shared" si="1"/>
        <v>17.121600000000001</v>
      </c>
      <c r="F94" s="105">
        <v>35</v>
      </c>
      <c r="G94" s="113">
        <f>IF(F94&gt;0,PRODUCT('Labor &amp; Overhead Input'!$H$5/'Materials Catalog Input'!F94),"0")</f>
        <v>0.83342857142857152</v>
      </c>
      <c r="H94" s="106" t="s">
        <v>295</v>
      </c>
      <c r="I94" s="107" t="s">
        <v>25</v>
      </c>
    </row>
    <row r="95" spans="2:9">
      <c r="B95" s="198">
        <v>190</v>
      </c>
      <c r="C95" s="103" t="s">
        <v>117</v>
      </c>
      <c r="D95" s="104">
        <v>9.1679999999999993</v>
      </c>
      <c r="E95" s="111">
        <f t="shared" si="1"/>
        <v>11.001599999999998</v>
      </c>
      <c r="F95" s="105">
        <v>35</v>
      </c>
      <c r="G95" s="113">
        <f>IF(F95&gt;0,PRODUCT('Labor &amp; Overhead Input'!$H$5/'Materials Catalog Input'!F95),"0")</f>
        <v>0.83342857142857152</v>
      </c>
      <c r="H95" s="106" t="s">
        <v>295</v>
      </c>
      <c r="I95" s="107" t="s">
        <v>25</v>
      </c>
    </row>
    <row r="96" spans="2:9">
      <c r="B96" s="198">
        <v>191</v>
      </c>
      <c r="C96" s="103" t="s">
        <v>118</v>
      </c>
      <c r="D96" s="104">
        <v>11.087999999999999</v>
      </c>
      <c r="E96" s="111">
        <f t="shared" si="1"/>
        <v>13.305599999999998</v>
      </c>
      <c r="F96" s="105">
        <v>35</v>
      </c>
      <c r="G96" s="113">
        <f>IF(F96&gt;0,PRODUCT('Labor &amp; Overhead Input'!$H$5/'Materials Catalog Input'!F96),"0")</f>
        <v>0.83342857142857152</v>
      </c>
      <c r="H96" s="106" t="s">
        <v>295</v>
      </c>
      <c r="I96" s="107" t="s">
        <v>25</v>
      </c>
    </row>
    <row r="97" spans="2:9">
      <c r="B97" s="198">
        <v>192</v>
      </c>
      <c r="C97" s="103" t="s">
        <v>119</v>
      </c>
      <c r="D97" s="104">
        <v>15.468</v>
      </c>
      <c r="E97" s="111">
        <f t="shared" si="1"/>
        <v>18.561599999999999</v>
      </c>
      <c r="F97" s="105">
        <v>35</v>
      </c>
      <c r="G97" s="113">
        <f>IF(F97&gt;0,PRODUCT('Labor &amp; Overhead Input'!$H$5/'Materials Catalog Input'!F97),"0")</f>
        <v>0.83342857142857152</v>
      </c>
      <c r="H97" s="106" t="s">
        <v>295</v>
      </c>
      <c r="I97" s="107" t="s">
        <v>25</v>
      </c>
    </row>
    <row r="98" spans="2:9">
      <c r="B98" s="198">
        <v>193</v>
      </c>
      <c r="C98" s="103" t="s">
        <v>282</v>
      </c>
      <c r="D98" s="104">
        <v>0</v>
      </c>
      <c r="E98" s="111">
        <f t="shared" si="1"/>
        <v>0</v>
      </c>
      <c r="F98" s="105"/>
      <c r="G98" s="113" t="str">
        <f>IF(F98&gt;0,PRODUCT('Labor &amp; Overhead Input'!$H$5/'Materials Catalog Input'!F98),"0")</f>
        <v>0</v>
      </c>
      <c r="H98" s="106" t="s">
        <v>294</v>
      </c>
      <c r="I98" s="107" t="s">
        <v>20</v>
      </c>
    </row>
    <row r="99" spans="2:9">
      <c r="B99" s="198">
        <v>194</v>
      </c>
      <c r="C99" s="103" t="s">
        <v>282</v>
      </c>
      <c r="D99" s="104">
        <v>0</v>
      </c>
      <c r="E99" s="111">
        <f t="shared" si="1"/>
        <v>0</v>
      </c>
      <c r="F99" s="105"/>
      <c r="G99" s="113" t="str">
        <f>IF(F99&gt;0,PRODUCT('Labor &amp; Overhead Input'!$H$5/'Materials Catalog Input'!F99),"0")</f>
        <v>0</v>
      </c>
      <c r="H99" s="106" t="s">
        <v>294</v>
      </c>
      <c r="I99" s="107" t="s">
        <v>20</v>
      </c>
    </row>
    <row r="100" spans="2:9">
      <c r="B100" s="198">
        <v>195</v>
      </c>
      <c r="C100" s="103" t="s">
        <v>282</v>
      </c>
      <c r="D100" s="104">
        <v>0</v>
      </c>
      <c r="E100" s="111">
        <f t="shared" si="1"/>
        <v>0</v>
      </c>
      <c r="F100" s="105"/>
      <c r="G100" s="113" t="str">
        <f>IF(F100&gt;0,PRODUCT('Labor &amp; Overhead Input'!$H$5/'Materials Catalog Input'!F100),"0")</f>
        <v>0</v>
      </c>
      <c r="H100" s="106" t="s">
        <v>294</v>
      </c>
      <c r="I100" s="107" t="s">
        <v>20</v>
      </c>
    </row>
    <row r="101" spans="2:9">
      <c r="B101" s="198">
        <v>196</v>
      </c>
      <c r="C101" s="103" t="s">
        <v>282</v>
      </c>
      <c r="D101" s="104">
        <v>0</v>
      </c>
      <c r="E101" s="111">
        <f t="shared" si="1"/>
        <v>0</v>
      </c>
      <c r="F101" s="105"/>
      <c r="G101" s="113" t="str">
        <f>IF(F101&gt;0,PRODUCT('Labor &amp; Overhead Input'!$H$5/'Materials Catalog Input'!F101),"0")</f>
        <v>0</v>
      </c>
      <c r="H101" s="106" t="s">
        <v>294</v>
      </c>
      <c r="I101" s="107" t="s">
        <v>20</v>
      </c>
    </row>
    <row r="102" spans="2:9">
      <c r="B102" s="198">
        <v>197</v>
      </c>
      <c r="C102" s="103" t="s">
        <v>282</v>
      </c>
      <c r="D102" s="104">
        <v>0</v>
      </c>
      <c r="E102" s="111">
        <f t="shared" si="1"/>
        <v>0</v>
      </c>
      <c r="F102" s="105"/>
      <c r="G102" s="113" t="str">
        <f>IF(F102&gt;0,PRODUCT('Labor &amp; Overhead Input'!$H$5/'Materials Catalog Input'!F102),"0")</f>
        <v>0</v>
      </c>
      <c r="H102" s="106" t="s">
        <v>294</v>
      </c>
      <c r="I102" s="107" t="s">
        <v>20</v>
      </c>
    </row>
    <row r="103" spans="2:9">
      <c r="B103" s="198">
        <v>198</v>
      </c>
      <c r="C103" s="103" t="s">
        <v>282</v>
      </c>
      <c r="D103" s="104">
        <v>0</v>
      </c>
      <c r="E103" s="111">
        <f t="shared" si="1"/>
        <v>0</v>
      </c>
      <c r="F103" s="105"/>
      <c r="G103" s="113" t="str">
        <f>IF(F103&gt;0,PRODUCT('Labor &amp; Overhead Input'!$H$5/'Materials Catalog Input'!F103),"0")</f>
        <v>0</v>
      </c>
      <c r="H103" s="106" t="s">
        <v>294</v>
      </c>
      <c r="I103" s="107" t="s">
        <v>20</v>
      </c>
    </row>
    <row r="104" spans="2:9">
      <c r="B104" s="198">
        <v>199</v>
      </c>
      <c r="C104" s="103" t="s">
        <v>282</v>
      </c>
      <c r="D104" s="104">
        <v>0</v>
      </c>
      <c r="E104" s="111">
        <f t="shared" si="1"/>
        <v>0</v>
      </c>
      <c r="F104" s="105"/>
      <c r="G104" s="113" t="str">
        <f>IF(F104&gt;0,PRODUCT('Labor &amp; Overhead Input'!$H$5/'Materials Catalog Input'!F104),"0")</f>
        <v>0</v>
      </c>
      <c r="H104" s="106" t="s">
        <v>294</v>
      </c>
      <c r="I104" s="107" t="s">
        <v>20</v>
      </c>
    </row>
    <row r="105" spans="2:9">
      <c r="B105" s="198">
        <v>200</v>
      </c>
      <c r="C105" s="103" t="s">
        <v>120</v>
      </c>
      <c r="D105" s="104">
        <v>1.0680000000000001</v>
      </c>
      <c r="E105" s="111">
        <f t="shared" si="1"/>
        <v>1.2816000000000001</v>
      </c>
      <c r="F105" s="105">
        <v>35</v>
      </c>
      <c r="G105" s="113">
        <f>IF(F105&gt;0,PRODUCT('Labor &amp; Overhead Input'!$H$5/'Materials Catalog Input'!F105),"0")</f>
        <v>0.83342857142857152</v>
      </c>
      <c r="H105" s="106" t="s">
        <v>295</v>
      </c>
      <c r="I105" s="107" t="s">
        <v>25</v>
      </c>
    </row>
    <row r="106" spans="2:9">
      <c r="B106" s="198">
        <v>201</v>
      </c>
      <c r="C106" s="103" t="s">
        <v>121</v>
      </c>
      <c r="D106" s="104">
        <v>1.1040000000000001</v>
      </c>
      <c r="E106" s="111">
        <f t="shared" si="1"/>
        <v>1.3248</v>
      </c>
      <c r="F106" s="105">
        <v>35</v>
      </c>
      <c r="G106" s="113">
        <f>IF(F106&gt;0,PRODUCT('Labor &amp; Overhead Input'!$H$5/'Materials Catalog Input'!F106),"0")</f>
        <v>0.83342857142857152</v>
      </c>
      <c r="H106" s="106" t="s">
        <v>295</v>
      </c>
      <c r="I106" s="107" t="s">
        <v>25</v>
      </c>
    </row>
    <row r="107" spans="2:9">
      <c r="B107" s="198">
        <v>202</v>
      </c>
      <c r="C107" s="103" t="s">
        <v>122</v>
      </c>
      <c r="D107" s="104">
        <v>2.2559999999999998</v>
      </c>
      <c r="E107" s="111">
        <f t="shared" si="1"/>
        <v>2.7071999999999998</v>
      </c>
      <c r="F107" s="105">
        <v>35</v>
      </c>
      <c r="G107" s="113">
        <f>IF(F107&gt;0,PRODUCT('Labor &amp; Overhead Input'!$H$5/'Materials Catalog Input'!F107),"0")</f>
        <v>0.83342857142857152</v>
      </c>
      <c r="H107" s="106" t="s">
        <v>295</v>
      </c>
      <c r="I107" s="107" t="s">
        <v>25</v>
      </c>
    </row>
    <row r="108" spans="2:9">
      <c r="B108" s="198">
        <v>203</v>
      </c>
      <c r="C108" s="103" t="s">
        <v>123</v>
      </c>
      <c r="D108" s="104">
        <v>3.528</v>
      </c>
      <c r="E108" s="111">
        <f t="shared" si="1"/>
        <v>4.2336</v>
      </c>
      <c r="F108" s="105">
        <v>35</v>
      </c>
      <c r="G108" s="113">
        <f>IF(F108&gt;0,PRODUCT('Labor &amp; Overhead Input'!$H$5/'Materials Catalog Input'!F108),"0")</f>
        <v>0.83342857142857152</v>
      </c>
      <c r="H108" s="106" t="s">
        <v>295</v>
      </c>
      <c r="I108" s="107" t="s">
        <v>25</v>
      </c>
    </row>
    <row r="109" spans="2:9">
      <c r="B109" s="198">
        <v>204</v>
      </c>
      <c r="C109" s="103" t="s">
        <v>124</v>
      </c>
      <c r="D109" s="104">
        <v>1.0680000000000001</v>
      </c>
      <c r="E109" s="111">
        <f t="shared" si="1"/>
        <v>1.2816000000000001</v>
      </c>
      <c r="F109" s="105">
        <v>35</v>
      </c>
      <c r="G109" s="113">
        <f>IF(F109&gt;0,PRODUCT('Labor &amp; Overhead Input'!$H$5/'Materials Catalog Input'!F109),"0")</f>
        <v>0.83342857142857152</v>
      </c>
      <c r="H109" s="106" t="s">
        <v>295</v>
      </c>
      <c r="I109" s="107" t="s">
        <v>25</v>
      </c>
    </row>
    <row r="110" spans="2:9">
      <c r="B110" s="198">
        <v>205</v>
      </c>
      <c r="C110" s="103" t="s">
        <v>125</v>
      </c>
      <c r="D110" s="104">
        <v>1.1040000000000001</v>
      </c>
      <c r="E110" s="111">
        <f t="shared" si="1"/>
        <v>1.3248</v>
      </c>
      <c r="F110" s="105">
        <v>35</v>
      </c>
      <c r="G110" s="113">
        <f>IF(F110&gt;0,PRODUCT('Labor &amp; Overhead Input'!$H$5/'Materials Catalog Input'!F110),"0")</f>
        <v>0.83342857142857152</v>
      </c>
      <c r="H110" s="106" t="s">
        <v>295</v>
      </c>
      <c r="I110" s="107" t="s">
        <v>25</v>
      </c>
    </row>
    <row r="111" spans="2:9">
      <c r="B111" s="198">
        <v>206</v>
      </c>
      <c r="C111" s="103" t="s">
        <v>126</v>
      </c>
      <c r="D111" s="104">
        <v>2.2559999999999998</v>
      </c>
      <c r="E111" s="111">
        <f t="shared" si="1"/>
        <v>2.7071999999999998</v>
      </c>
      <c r="F111" s="105">
        <v>35</v>
      </c>
      <c r="G111" s="113">
        <f>IF(F111&gt;0,PRODUCT('Labor &amp; Overhead Input'!$H$5/'Materials Catalog Input'!F111),"0")</f>
        <v>0.83342857142857152</v>
      </c>
      <c r="H111" s="106" t="s">
        <v>295</v>
      </c>
      <c r="I111" s="107" t="s">
        <v>25</v>
      </c>
    </row>
    <row r="112" spans="2:9">
      <c r="B112" s="198">
        <v>207</v>
      </c>
      <c r="C112" s="103" t="s">
        <v>127</v>
      </c>
      <c r="D112" s="104">
        <v>3.528</v>
      </c>
      <c r="E112" s="111">
        <f t="shared" si="1"/>
        <v>4.2336</v>
      </c>
      <c r="F112" s="105">
        <v>35</v>
      </c>
      <c r="G112" s="113">
        <f>IF(F112&gt;0,PRODUCT('Labor &amp; Overhead Input'!$H$5/'Materials Catalog Input'!F112),"0")</f>
        <v>0.83342857142857152</v>
      </c>
      <c r="H112" s="106" t="s">
        <v>295</v>
      </c>
      <c r="I112" s="107" t="s">
        <v>25</v>
      </c>
    </row>
    <row r="113" spans="2:9">
      <c r="B113" s="198">
        <v>208</v>
      </c>
      <c r="C113" s="103" t="s">
        <v>128</v>
      </c>
      <c r="D113" s="104">
        <v>1.236</v>
      </c>
      <c r="E113" s="111">
        <f t="shared" si="1"/>
        <v>1.4831999999999999</v>
      </c>
      <c r="F113" s="105">
        <v>35</v>
      </c>
      <c r="G113" s="113">
        <f>IF(F113&gt;0,PRODUCT('Labor &amp; Overhead Input'!$H$5/'Materials Catalog Input'!F113),"0")</f>
        <v>0.83342857142857152</v>
      </c>
      <c r="H113" s="106" t="s">
        <v>295</v>
      </c>
      <c r="I113" s="107" t="s">
        <v>25</v>
      </c>
    </row>
    <row r="114" spans="2:9">
      <c r="B114" s="198">
        <v>209</v>
      </c>
      <c r="C114" s="103" t="s">
        <v>129</v>
      </c>
      <c r="D114" s="104">
        <v>1.272</v>
      </c>
      <c r="E114" s="111">
        <f t="shared" si="1"/>
        <v>1.5264</v>
      </c>
      <c r="F114" s="105">
        <v>35</v>
      </c>
      <c r="G114" s="113">
        <f>IF(F114&gt;0,PRODUCT('Labor &amp; Overhead Input'!$H$5/'Materials Catalog Input'!F114),"0")</f>
        <v>0.83342857142857152</v>
      </c>
      <c r="H114" s="106" t="s">
        <v>295</v>
      </c>
      <c r="I114" s="107" t="s">
        <v>25</v>
      </c>
    </row>
    <row r="115" spans="2:9">
      <c r="B115" s="198">
        <v>210</v>
      </c>
      <c r="C115" s="103" t="s">
        <v>130</v>
      </c>
      <c r="D115" s="104">
        <v>2.3639999999999999</v>
      </c>
      <c r="E115" s="111">
        <f t="shared" si="1"/>
        <v>2.8367999999999998</v>
      </c>
      <c r="F115" s="105">
        <v>35</v>
      </c>
      <c r="G115" s="113">
        <f>IF(F115&gt;0,PRODUCT('Labor &amp; Overhead Input'!$H$5/'Materials Catalog Input'!F115),"0")</f>
        <v>0.83342857142857152</v>
      </c>
      <c r="H115" s="106" t="s">
        <v>295</v>
      </c>
      <c r="I115" s="107" t="s">
        <v>25</v>
      </c>
    </row>
    <row r="116" spans="2:9">
      <c r="B116" s="198">
        <v>211</v>
      </c>
      <c r="C116" s="103" t="s">
        <v>131</v>
      </c>
      <c r="D116" s="104">
        <v>3.66</v>
      </c>
      <c r="E116" s="111">
        <f t="shared" si="1"/>
        <v>4.3920000000000003</v>
      </c>
      <c r="F116" s="105">
        <v>35</v>
      </c>
      <c r="G116" s="113">
        <f>IF(F116&gt;0,PRODUCT('Labor &amp; Overhead Input'!$H$5/'Materials Catalog Input'!F116),"0")</f>
        <v>0.83342857142857152</v>
      </c>
      <c r="H116" s="106" t="s">
        <v>295</v>
      </c>
      <c r="I116" s="107" t="s">
        <v>25</v>
      </c>
    </row>
    <row r="117" spans="2:9">
      <c r="B117" s="198">
        <v>212</v>
      </c>
      <c r="C117" s="103" t="s">
        <v>132</v>
      </c>
      <c r="D117" s="104">
        <v>1.248</v>
      </c>
      <c r="E117" s="111">
        <f t="shared" si="1"/>
        <v>1.4976</v>
      </c>
      <c r="F117" s="105">
        <v>35</v>
      </c>
      <c r="G117" s="113">
        <f>IF(F117&gt;0,PRODUCT('Labor &amp; Overhead Input'!$H$5/'Materials Catalog Input'!F117),"0")</f>
        <v>0.83342857142857152</v>
      </c>
      <c r="H117" s="106" t="s">
        <v>295</v>
      </c>
      <c r="I117" s="107" t="s">
        <v>25</v>
      </c>
    </row>
    <row r="118" spans="2:9">
      <c r="B118" s="198">
        <v>213</v>
      </c>
      <c r="C118" s="103" t="s">
        <v>133</v>
      </c>
      <c r="D118" s="104">
        <v>1.284</v>
      </c>
      <c r="E118" s="111">
        <f t="shared" si="1"/>
        <v>1.5407999999999999</v>
      </c>
      <c r="F118" s="105">
        <v>35</v>
      </c>
      <c r="G118" s="113">
        <f>IF(F118&gt;0,PRODUCT('Labor &amp; Overhead Input'!$H$5/'Materials Catalog Input'!F118),"0")</f>
        <v>0.83342857142857152</v>
      </c>
      <c r="H118" s="106" t="s">
        <v>295</v>
      </c>
      <c r="I118" s="107" t="s">
        <v>25</v>
      </c>
    </row>
    <row r="119" spans="2:9">
      <c r="B119" s="198">
        <v>214</v>
      </c>
      <c r="C119" s="103" t="s">
        <v>134</v>
      </c>
      <c r="D119" s="104">
        <v>2.472</v>
      </c>
      <c r="E119" s="111">
        <f t="shared" si="1"/>
        <v>2.9663999999999997</v>
      </c>
      <c r="F119" s="105">
        <v>35</v>
      </c>
      <c r="G119" s="113">
        <f>IF(F119&gt;0,PRODUCT('Labor &amp; Overhead Input'!$H$5/'Materials Catalog Input'!F119),"0")</f>
        <v>0.83342857142857152</v>
      </c>
      <c r="H119" s="106" t="s">
        <v>295</v>
      </c>
      <c r="I119" s="107" t="s">
        <v>25</v>
      </c>
    </row>
    <row r="120" spans="2:9">
      <c r="B120" s="198">
        <v>215</v>
      </c>
      <c r="C120" s="103" t="s">
        <v>135</v>
      </c>
      <c r="D120" s="104">
        <v>3.9</v>
      </c>
      <c r="E120" s="111">
        <f t="shared" si="1"/>
        <v>4.68</v>
      </c>
      <c r="F120" s="105">
        <v>35</v>
      </c>
      <c r="G120" s="113">
        <f>IF(F120&gt;0,PRODUCT('Labor &amp; Overhead Input'!$H$5/'Materials Catalog Input'!F120),"0")</f>
        <v>0.83342857142857152</v>
      </c>
      <c r="H120" s="106" t="s">
        <v>295</v>
      </c>
      <c r="I120" s="107" t="s">
        <v>25</v>
      </c>
    </row>
    <row r="121" spans="2:9">
      <c r="B121" s="198">
        <v>216</v>
      </c>
      <c r="C121" s="103" t="s">
        <v>136</v>
      </c>
      <c r="D121" s="104">
        <v>1.4279999999999999</v>
      </c>
      <c r="E121" s="111">
        <f t="shared" si="1"/>
        <v>1.7135999999999998</v>
      </c>
      <c r="F121" s="105">
        <v>35</v>
      </c>
      <c r="G121" s="113">
        <f>IF(F121&gt;0,PRODUCT('Labor &amp; Overhead Input'!$H$5/'Materials Catalog Input'!F121),"0")</f>
        <v>0.83342857142857152</v>
      </c>
      <c r="H121" s="106" t="s">
        <v>295</v>
      </c>
      <c r="I121" s="107" t="s">
        <v>25</v>
      </c>
    </row>
    <row r="122" spans="2:9">
      <c r="B122" s="198">
        <v>217</v>
      </c>
      <c r="C122" s="103" t="s">
        <v>137</v>
      </c>
      <c r="D122" s="104">
        <v>1.476</v>
      </c>
      <c r="E122" s="111">
        <f t="shared" si="1"/>
        <v>1.7711999999999999</v>
      </c>
      <c r="F122" s="105">
        <v>35</v>
      </c>
      <c r="G122" s="113">
        <f>IF(F122&gt;0,PRODUCT('Labor &amp; Overhead Input'!$H$5/'Materials Catalog Input'!F122),"0")</f>
        <v>0.83342857142857152</v>
      </c>
      <c r="H122" s="106" t="s">
        <v>295</v>
      </c>
      <c r="I122" s="107" t="s">
        <v>25</v>
      </c>
    </row>
    <row r="123" spans="2:9">
      <c r="B123" s="198">
        <v>218</v>
      </c>
      <c r="C123" s="103" t="s">
        <v>138</v>
      </c>
      <c r="D123" s="104">
        <v>2.6519999999999997</v>
      </c>
      <c r="E123" s="111">
        <f t="shared" si="1"/>
        <v>3.1823999999999995</v>
      </c>
      <c r="F123" s="105">
        <v>35</v>
      </c>
      <c r="G123" s="113">
        <f>IF(F123&gt;0,PRODUCT('Labor &amp; Overhead Input'!$H$5/'Materials Catalog Input'!F123),"0")</f>
        <v>0.83342857142857152</v>
      </c>
      <c r="H123" s="106" t="s">
        <v>295</v>
      </c>
      <c r="I123" s="107" t="s">
        <v>25</v>
      </c>
    </row>
    <row r="124" spans="2:9">
      <c r="B124" s="198">
        <v>219</v>
      </c>
      <c r="C124" s="103" t="s">
        <v>139</v>
      </c>
      <c r="D124" s="104">
        <v>4.1399999999999997</v>
      </c>
      <c r="E124" s="111">
        <f t="shared" si="1"/>
        <v>4.9679999999999991</v>
      </c>
      <c r="F124" s="105">
        <v>35</v>
      </c>
      <c r="G124" s="113">
        <f>IF(F124&gt;0,PRODUCT('Labor &amp; Overhead Input'!$H$5/'Materials Catalog Input'!F124),"0")</f>
        <v>0.83342857142857152</v>
      </c>
      <c r="H124" s="106" t="s">
        <v>295</v>
      </c>
      <c r="I124" s="107" t="s">
        <v>25</v>
      </c>
    </row>
    <row r="125" spans="2:9">
      <c r="B125" s="198">
        <v>220</v>
      </c>
      <c r="C125" s="103" t="s">
        <v>140</v>
      </c>
      <c r="D125" s="104">
        <v>1.68</v>
      </c>
      <c r="E125" s="111">
        <f t="shared" si="1"/>
        <v>2.016</v>
      </c>
      <c r="F125" s="105">
        <v>35</v>
      </c>
      <c r="G125" s="113">
        <f>IF(F125&gt;0,PRODUCT('Labor &amp; Overhead Input'!$H$5/'Materials Catalog Input'!F125),"0")</f>
        <v>0.83342857142857152</v>
      </c>
      <c r="H125" s="106" t="s">
        <v>295</v>
      </c>
      <c r="I125" s="107" t="s">
        <v>25</v>
      </c>
    </row>
    <row r="126" spans="2:9">
      <c r="B126" s="198">
        <v>221</v>
      </c>
      <c r="C126" s="103" t="s">
        <v>141</v>
      </c>
      <c r="D126" s="104">
        <v>1.728</v>
      </c>
      <c r="E126" s="111">
        <f t="shared" si="1"/>
        <v>2.0735999999999999</v>
      </c>
      <c r="F126" s="105">
        <v>35</v>
      </c>
      <c r="G126" s="113">
        <f>IF(F126&gt;0,PRODUCT('Labor &amp; Overhead Input'!$H$5/'Materials Catalog Input'!F126),"0")</f>
        <v>0.83342857142857152</v>
      </c>
      <c r="H126" s="106" t="s">
        <v>295</v>
      </c>
      <c r="I126" s="107" t="s">
        <v>25</v>
      </c>
    </row>
    <row r="127" spans="2:9">
      <c r="B127" s="198">
        <v>222</v>
      </c>
      <c r="C127" s="103" t="s">
        <v>142</v>
      </c>
      <c r="D127" s="104">
        <v>3.06</v>
      </c>
      <c r="E127" s="111">
        <f t="shared" si="1"/>
        <v>3.6719999999999997</v>
      </c>
      <c r="F127" s="105">
        <v>35</v>
      </c>
      <c r="G127" s="113">
        <f>IF(F127&gt;0,PRODUCT('Labor &amp; Overhead Input'!$H$5/'Materials Catalog Input'!F127),"0")</f>
        <v>0.83342857142857152</v>
      </c>
      <c r="H127" s="106" t="s">
        <v>295</v>
      </c>
      <c r="I127" s="107" t="s">
        <v>25</v>
      </c>
    </row>
    <row r="128" spans="2:9">
      <c r="B128" s="198">
        <v>223</v>
      </c>
      <c r="C128" s="103" t="s">
        <v>143</v>
      </c>
      <c r="D128" s="104">
        <v>4.5359999999999996</v>
      </c>
      <c r="E128" s="111">
        <f t="shared" si="1"/>
        <v>5.4431999999999992</v>
      </c>
      <c r="F128" s="105">
        <v>35</v>
      </c>
      <c r="G128" s="113">
        <f>IF(F128&gt;0,PRODUCT('Labor &amp; Overhead Input'!$H$5/'Materials Catalog Input'!F128),"0")</f>
        <v>0.83342857142857152</v>
      </c>
      <c r="H128" s="106" t="s">
        <v>295</v>
      </c>
      <c r="I128" s="107" t="s">
        <v>25</v>
      </c>
    </row>
    <row r="129" spans="2:9">
      <c r="B129" s="198">
        <v>224</v>
      </c>
      <c r="C129" s="103" t="s">
        <v>144</v>
      </c>
      <c r="D129" s="104">
        <v>1.8479999999999999</v>
      </c>
      <c r="E129" s="111">
        <f t="shared" si="1"/>
        <v>2.2175999999999996</v>
      </c>
      <c r="F129" s="105">
        <v>35</v>
      </c>
      <c r="G129" s="113">
        <f>IF(F129&gt;0,PRODUCT('Labor &amp; Overhead Input'!$H$5/'Materials Catalog Input'!F129),"0")</f>
        <v>0.83342857142857152</v>
      </c>
      <c r="H129" s="106" t="s">
        <v>295</v>
      </c>
      <c r="I129" s="107" t="s">
        <v>25</v>
      </c>
    </row>
    <row r="130" spans="2:9">
      <c r="B130" s="198">
        <v>225</v>
      </c>
      <c r="C130" s="103" t="s">
        <v>145</v>
      </c>
      <c r="D130" s="104">
        <v>1.8959999999999999</v>
      </c>
      <c r="E130" s="111">
        <f t="shared" si="1"/>
        <v>2.2751999999999999</v>
      </c>
      <c r="F130" s="105">
        <v>35</v>
      </c>
      <c r="G130" s="113">
        <f>IF(F130&gt;0,PRODUCT('Labor &amp; Overhead Input'!$H$5/'Materials Catalog Input'!F130),"0")</f>
        <v>0.83342857142857152</v>
      </c>
      <c r="H130" s="106" t="s">
        <v>295</v>
      </c>
      <c r="I130" s="107" t="s">
        <v>25</v>
      </c>
    </row>
    <row r="131" spans="2:9">
      <c r="B131" s="198">
        <v>226</v>
      </c>
      <c r="C131" s="103" t="s">
        <v>146</v>
      </c>
      <c r="D131" s="104">
        <v>3.36</v>
      </c>
      <c r="E131" s="111">
        <f t="shared" si="1"/>
        <v>4.032</v>
      </c>
      <c r="F131" s="105">
        <v>35</v>
      </c>
      <c r="G131" s="113">
        <f>IF(F131&gt;0,PRODUCT('Labor &amp; Overhead Input'!$H$5/'Materials Catalog Input'!F131),"0")</f>
        <v>0.83342857142857152</v>
      </c>
      <c r="H131" s="106" t="s">
        <v>295</v>
      </c>
      <c r="I131" s="107" t="s">
        <v>25</v>
      </c>
    </row>
    <row r="132" spans="2:9">
      <c r="B132" s="198">
        <v>227</v>
      </c>
      <c r="C132" s="103" t="s">
        <v>147</v>
      </c>
      <c r="D132" s="104">
        <v>4.8600000000000003</v>
      </c>
      <c r="E132" s="111">
        <f t="shared" si="1"/>
        <v>5.8319999999999999</v>
      </c>
      <c r="F132" s="105">
        <v>35</v>
      </c>
      <c r="G132" s="113">
        <f>IF(F132&gt;0,PRODUCT('Labor &amp; Overhead Input'!$H$5/'Materials Catalog Input'!F132),"0")</f>
        <v>0.83342857142857152</v>
      </c>
      <c r="H132" s="106" t="s">
        <v>295</v>
      </c>
      <c r="I132" s="107" t="s">
        <v>25</v>
      </c>
    </row>
    <row r="133" spans="2:9">
      <c r="B133" s="198">
        <v>228</v>
      </c>
      <c r="C133" s="103" t="s">
        <v>148</v>
      </c>
      <c r="D133" s="104">
        <v>2.0760000000000001</v>
      </c>
      <c r="E133" s="111">
        <f t="shared" ref="E133:E196" si="2">D133*(1+$I$3)</f>
        <v>2.4912000000000001</v>
      </c>
      <c r="F133" s="105">
        <v>35</v>
      </c>
      <c r="G133" s="113">
        <f>IF(F133&gt;0,PRODUCT('Labor &amp; Overhead Input'!$H$5/'Materials Catalog Input'!F133),"0")</f>
        <v>0.83342857142857152</v>
      </c>
      <c r="H133" s="106" t="s">
        <v>295</v>
      </c>
      <c r="I133" s="107" t="s">
        <v>25</v>
      </c>
    </row>
    <row r="134" spans="2:9">
      <c r="B134" s="198">
        <v>229</v>
      </c>
      <c r="C134" s="103" t="s">
        <v>149</v>
      </c>
      <c r="D134" s="104">
        <v>2.1360000000000001</v>
      </c>
      <c r="E134" s="111">
        <f t="shared" si="2"/>
        <v>2.5632000000000001</v>
      </c>
      <c r="F134" s="105">
        <v>35</v>
      </c>
      <c r="G134" s="113">
        <f>IF(F134&gt;0,PRODUCT('Labor &amp; Overhead Input'!$H$5/'Materials Catalog Input'!F134),"0")</f>
        <v>0.83342857142857152</v>
      </c>
      <c r="H134" s="106" t="s">
        <v>295</v>
      </c>
      <c r="I134" s="107" t="s">
        <v>25</v>
      </c>
    </row>
    <row r="135" spans="2:9">
      <c r="B135" s="198">
        <v>230</v>
      </c>
      <c r="C135" s="103" t="s">
        <v>150</v>
      </c>
      <c r="D135" s="104">
        <v>3.456</v>
      </c>
      <c r="E135" s="111">
        <f t="shared" si="2"/>
        <v>4.1471999999999998</v>
      </c>
      <c r="F135" s="105">
        <v>35</v>
      </c>
      <c r="G135" s="113">
        <f>IF(F135&gt;0,PRODUCT('Labor &amp; Overhead Input'!$H$5/'Materials Catalog Input'!F135),"0")</f>
        <v>0.83342857142857152</v>
      </c>
      <c r="H135" s="106" t="s">
        <v>295</v>
      </c>
      <c r="I135" s="107" t="s">
        <v>25</v>
      </c>
    </row>
    <row r="136" spans="2:9">
      <c r="B136" s="198">
        <v>231</v>
      </c>
      <c r="C136" s="103" t="s">
        <v>151</v>
      </c>
      <c r="D136" s="104">
        <v>5.2439999999999998</v>
      </c>
      <c r="E136" s="111">
        <f t="shared" si="2"/>
        <v>6.2927999999999997</v>
      </c>
      <c r="F136" s="105">
        <v>35</v>
      </c>
      <c r="G136" s="113">
        <f>IF(F136&gt;0,PRODUCT('Labor &amp; Overhead Input'!$H$5/'Materials Catalog Input'!F136),"0")</f>
        <v>0.83342857142857152</v>
      </c>
      <c r="H136" s="106" t="s">
        <v>295</v>
      </c>
      <c r="I136" s="107" t="s">
        <v>25</v>
      </c>
    </row>
    <row r="137" spans="2:9">
      <c r="B137" s="198">
        <v>232</v>
      </c>
      <c r="C137" s="103" t="s">
        <v>152</v>
      </c>
      <c r="D137" s="104">
        <v>2.0760000000000001</v>
      </c>
      <c r="E137" s="111">
        <f t="shared" si="2"/>
        <v>2.4912000000000001</v>
      </c>
      <c r="F137" s="105">
        <v>35</v>
      </c>
      <c r="G137" s="113">
        <f>IF(F137&gt;0,PRODUCT('Labor &amp; Overhead Input'!$H$5/'Materials Catalog Input'!F137),"0")</f>
        <v>0.83342857142857152</v>
      </c>
      <c r="H137" s="106" t="s">
        <v>295</v>
      </c>
      <c r="I137" s="107" t="s">
        <v>25</v>
      </c>
    </row>
    <row r="138" spans="2:9">
      <c r="B138" s="198">
        <v>233</v>
      </c>
      <c r="C138" s="103" t="s">
        <v>153</v>
      </c>
      <c r="D138" s="104">
        <v>2.1360000000000001</v>
      </c>
      <c r="E138" s="111">
        <f t="shared" si="2"/>
        <v>2.5632000000000001</v>
      </c>
      <c r="F138" s="105">
        <v>35</v>
      </c>
      <c r="G138" s="113">
        <f>IF(F138&gt;0,PRODUCT('Labor &amp; Overhead Input'!$H$5/'Materials Catalog Input'!F138),"0")</f>
        <v>0.83342857142857152</v>
      </c>
      <c r="H138" s="106" t="s">
        <v>295</v>
      </c>
      <c r="I138" s="107" t="s">
        <v>25</v>
      </c>
    </row>
    <row r="139" spans="2:9">
      <c r="B139" s="198">
        <v>234</v>
      </c>
      <c r="C139" s="103" t="s">
        <v>154</v>
      </c>
      <c r="D139" s="104">
        <v>3.456</v>
      </c>
      <c r="E139" s="111">
        <f t="shared" si="2"/>
        <v>4.1471999999999998</v>
      </c>
      <c r="F139" s="105">
        <v>35</v>
      </c>
      <c r="G139" s="113">
        <f>IF(F139&gt;0,PRODUCT('Labor &amp; Overhead Input'!$H$5/'Materials Catalog Input'!F139),"0")</f>
        <v>0.83342857142857152</v>
      </c>
      <c r="H139" s="106" t="s">
        <v>295</v>
      </c>
      <c r="I139" s="107" t="s">
        <v>25</v>
      </c>
    </row>
    <row r="140" spans="2:9">
      <c r="B140" s="198">
        <v>235</v>
      </c>
      <c r="C140" s="103" t="s">
        <v>155</v>
      </c>
      <c r="D140" s="104">
        <v>5.2439999999999998</v>
      </c>
      <c r="E140" s="111">
        <f t="shared" si="2"/>
        <v>6.2927999999999997</v>
      </c>
      <c r="F140" s="105">
        <v>35</v>
      </c>
      <c r="G140" s="113">
        <f>IF(F140&gt;0,PRODUCT('Labor &amp; Overhead Input'!$H$5/'Materials Catalog Input'!F140),"0")</f>
        <v>0.83342857142857152</v>
      </c>
      <c r="H140" s="106" t="s">
        <v>295</v>
      </c>
      <c r="I140" s="107" t="s">
        <v>25</v>
      </c>
    </row>
    <row r="141" spans="2:9">
      <c r="B141" s="198">
        <v>236</v>
      </c>
      <c r="C141" s="103" t="s">
        <v>156</v>
      </c>
      <c r="D141" s="104">
        <v>2.6759999999999997</v>
      </c>
      <c r="E141" s="111">
        <f t="shared" si="2"/>
        <v>3.2111999999999994</v>
      </c>
      <c r="F141" s="105">
        <v>35</v>
      </c>
      <c r="G141" s="113">
        <f>IF(F141&gt;0,PRODUCT('Labor &amp; Overhead Input'!$H$5/'Materials Catalog Input'!F141),"0")</f>
        <v>0.83342857142857152</v>
      </c>
      <c r="H141" s="106" t="s">
        <v>295</v>
      </c>
      <c r="I141" s="107" t="s">
        <v>25</v>
      </c>
    </row>
    <row r="142" spans="2:9">
      <c r="B142" s="198">
        <v>237</v>
      </c>
      <c r="C142" s="103" t="s">
        <v>157</v>
      </c>
      <c r="D142" s="104">
        <v>2.76</v>
      </c>
      <c r="E142" s="111">
        <f t="shared" si="2"/>
        <v>3.3119999999999998</v>
      </c>
      <c r="F142" s="105">
        <v>35</v>
      </c>
      <c r="G142" s="113">
        <f>IF(F142&gt;0,PRODUCT('Labor &amp; Overhead Input'!$H$5/'Materials Catalog Input'!F142),"0")</f>
        <v>0.83342857142857152</v>
      </c>
      <c r="H142" s="106" t="s">
        <v>295</v>
      </c>
      <c r="I142" s="107" t="s">
        <v>25</v>
      </c>
    </row>
    <row r="143" spans="2:9">
      <c r="B143" s="198">
        <v>238</v>
      </c>
      <c r="C143" s="103" t="s">
        <v>158</v>
      </c>
      <c r="D143" s="104">
        <v>3.96</v>
      </c>
      <c r="E143" s="111">
        <f t="shared" si="2"/>
        <v>4.7519999999999998</v>
      </c>
      <c r="F143" s="105">
        <v>35</v>
      </c>
      <c r="G143" s="113">
        <f>IF(F143&gt;0,PRODUCT('Labor &amp; Overhead Input'!$H$5/'Materials Catalog Input'!F143),"0")</f>
        <v>0.83342857142857152</v>
      </c>
      <c r="H143" s="106" t="s">
        <v>295</v>
      </c>
      <c r="I143" s="107" t="s">
        <v>25</v>
      </c>
    </row>
    <row r="144" spans="2:9">
      <c r="B144" s="198">
        <v>239</v>
      </c>
      <c r="C144" s="103" t="s">
        <v>159</v>
      </c>
      <c r="D144" s="104">
        <v>6.0119999999999996</v>
      </c>
      <c r="E144" s="111">
        <f t="shared" si="2"/>
        <v>7.2143999999999995</v>
      </c>
      <c r="F144" s="105">
        <v>35</v>
      </c>
      <c r="G144" s="113">
        <f>IF(F144&gt;0,PRODUCT('Labor &amp; Overhead Input'!$H$5/'Materials Catalog Input'!F144),"0")</f>
        <v>0.83342857142857152</v>
      </c>
      <c r="H144" s="106" t="s">
        <v>295</v>
      </c>
      <c r="I144" s="107" t="s">
        <v>25</v>
      </c>
    </row>
    <row r="145" spans="2:9">
      <c r="B145" s="198">
        <v>240</v>
      </c>
      <c r="C145" s="103" t="s">
        <v>160</v>
      </c>
      <c r="D145" s="104">
        <v>3.0839999999999996</v>
      </c>
      <c r="E145" s="111">
        <f t="shared" si="2"/>
        <v>3.7007999999999992</v>
      </c>
      <c r="F145" s="105">
        <v>35</v>
      </c>
      <c r="G145" s="113">
        <f>IF(F145&gt;0,PRODUCT('Labor &amp; Overhead Input'!$H$5/'Materials Catalog Input'!F145),"0")</f>
        <v>0.83342857142857152</v>
      </c>
      <c r="H145" s="106" t="s">
        <v>295</v>
      </c>
      <c r="I145" s="107" t="s">
        <v>25</v>
      </c>
    </row>
    <row r="146" spans="2:9">
      <c r="B146" s="198">
        <v>241</v>
      </c>
      <c r="C146" s="103" t="s">
        <v>161</v>
      </c>
      <c r="D146" s="104">
        <v>3.18</v>
      </c>
      <c r="E146" s="111">
        <f t="shared" si="2"/>
        <v>3.8159999999999998</v>
      </c>
      <c r="F146" s="105">
        <v>35</v>
      </c>
      <c r="G146" s="113">
        <f>IF(F146&gt;0,PRODUCT('Labor &amp; Overhead Input'!$H$5/'Materials Catalog Input'!F146),"0")</f>
        <v>0.83342857142857152</v>
      </c>
      <c r="H146" s="106" t="s">
        <v>295</v>
      </c>
      <c r="I146" s="107" t="s">
        <v>25</v>
      </c>
    </row>
    <row r="147" spans="2:9">
      <c r="B147" s="198">
        <v>242</v>
      </c>
      <c r="C147" s="103" t="s">
        <v>162</v>
      </c>
      <c r="D147" s="104">
        <v>4.4160000000000004</v>
      </c>
      <c r="E147" s="111">
        <f t="shared" si="2"/>
        <v>5.2991999999999999</v>
      </c>
      <c r="F147" s="105">
        <v>35</v>
      </c>
      <c r="G147" s="113">
        <f>IF(F147&gt;0,PRODUCT('Labor &amp; Overhead Input'!$H$5/'Materials Catalog Input'!F147),"0")</f>
        <v>0.83342857142857152</v>
      </c>
      <c r="H147" s="106" t="s">
        <v>295</v>
      </c>
      <c r="I147" s="107" t="s">
        <v>25</v>
      </c>
    </row>
    <row r="148" spans="2:9">
      <c r="B148" s="198">
        <v>243</v>
      </c>
      <c r="C148" s="103" t="s">
        <v>163</v>
      </c>
      <c r="D148" s="104">
        <v>6.8039999999999994</v>
      </c>
      <c r="E148" s="111">
        <f t="shared" si="2"/>
        <v>8.1647999999999996</v>
      </c>
      <c r="F148" s="105">
        <v>35</v>
      </c>
      <c r="G148" s="113">
        <f>IF(F148&gt;0,PRODUCT('Labor &amp; Overhead Input'!$H$5/'Materials Catalog Input'!F148),"0")</f>
        <v>0.83342857142857152</v>
      </c>
      <c r="H148" s="106" t="s">
        <v>295</v>
      </c>
      <c r="I148" s="107" t="s">
        <v>25</v>
      </c>
    </row>
    <row r="149" spans="2:9">
      <c r="B149" s="198">
        <v>244</v>
      </c>
      <c r="C149" s="103" t="s">
        <v>164</v>
      </c>
      <c r="D149" s="104">
        <v>3.492</v>
      </c>
      <c r="E149" s="111">
        <f t="shared" si="2"/>
        <v>4.1903999999999995</v>
      </c>
      <c r="F149" s="105">
        <v>35</v>
      </c>
      <c r="G149" s="113">
        <f>IF(F149&gt;0,PRODUCT('Labor &amp; Overhead Input'!$H$5/'Materials Catalog Input'!F149),"0")</f>
        <v>0.83342857142857152</v>
      </c>
      <c r="H149" s="106" t="s">
        <v>295</v>
      </c>
      <c r="I149" s="107" t="s">
        <v>25</v>
      </c>
    </row>
    <row r="150" spans="2:9">
      <c r="B150" s="198">
        <v>245</v>
      </c>
      <c r="C150" s="103" t="s">
        <v>165</v>
      </c>
      <c r="D150" s="104">
        <v>3.6</v>
      </c>
      <c r="E150" s="111">
        <f t="shared" si="2"/>
        <v>4.32</v>
      </c>
      <c r="F150" s="105">
        <v>35</v>
      </c>
      <c r="G150" s="113">
        <f>IF(F150&gt;0,PRODUCT('Labor &amp; Overhead Input'!$H$5/'Materials Catalog Input'!F150),"0")</f>
        <v>0.83342857142857152</v>
      </c>
      <c r="H150" s="106" t="s">
        <v>295</v>
      </c>
      <c r="I150" s="107" t="s">
        <v>25</v>
      </c>
    </row>
    <row r="151" spans="2:9">
      <c r="B151" s="198">
        <v>246</v>
      </c>
      <c r="C151" s="103" t="s">
        <v>166</v>
      </c>
      <c r="D151" s="104">
        <v>4.8479999999999999</v>
      </c>
      <c r="E151" s="111">
        <f t="shared" si="2"/>
        <v>5.8175999999999997</v>
      </c>
      <c r="F151" s="105">
        <v>35</v>
      </c>
      <c r="G151" s="113">
        <f>IF(F151&gt;0,PRODUCT('Labor &amp; Overhead Input'!$H$5/'Materials Catalog Input'!F151),"0")</f>
        <v>0.83342857142857152</v>
      </c>
      <c r="H151" s="106" t="s">
        <v>295</v>
      </c>
      <c r="I151" s="107" t="s">
        <v>25</v>
      </c>
    </row>
    <row r="152" spans="2:9">
      <c r="B152" s="198">
        <v>247</v>
      </c>
      <c r="C152" s="103" t="s">
        <v>167</v>
      </c>
      <c r="D152" s="104">
        <v>7.4279999999999999</v>
      </c>
      <c r="E152" s="111">
        <f t="shared" si="2"/>
        <v>8.9135999999999989</v>
      </c>
      <c r="F152" s="105">
        <v>35</v>
      </c>
      <c r="G152" s="113">
        <f>IF(F152&gt;0,PRODUCT('Labor &amp; Overhead Input'!$H$5/'Materials Catalog Input'!F152),"0")</f>
        <v>0.83342857142857152</v>
      </c>
      <c r="H152" s="106" t="s">
        <v>295</v>
      </c>
      <c r="I152" s="107" t="s">
        <v>25</v>
      </c>
    </row>
    <row r="153" spans="2:9">
      <c r="B153" s="198">
        <v>248</v>
      </c>
      <c r="C153" s="103" t="s">
        <v>168</v>
      </c>
      <c r="D153" s="104">
        <v>4.2960000000000003</v>
      </c>
      <c r="E153" s="111">
        <f t="shared" si="2"/>
        <v>5.1551999999999998</v>
      </c>
      <c r="F153" s="105">
        <v>35</v>
      </c>
      <c r="G153" s="113">
        <f>IF(F153&gt;0,PRODUCT('Labor &amp; Overhead Input'!$H$5/'Materials Catalog Input'!F153),"0")</f>
        <v>0.83342857142857152</v>
      </c>
      <c r="H153" s="106" t="s">
        <v>295</v>
      </c>
      <c r="I153" s="107" t="s">
        <v>25</v>
      </c>
    </row>
    <row r="154" spans="2:9">
      <c r="B154" s="198">
        <v>249</v>
      </c>
      <c r="C154" s="103" t="s">
        <v>169</v>
      </c>
      <c r="D154" s="104">
        <v>4.4279999999999999</v>
      </c>
      <c r="E154" s="111">
        <f t="shared" si="2"/>
        <v>5.3136000000000001</v>
      </c>
      <c r="F154" s="105">
        <v>35</v>
      </c>
      <c r="G154" s="113">
        <f>IF(F154&gt;0,PRODUCT('Labor &amp; Overhead Input'!$H$5/'Materials Catalog Input'!F154),"0")</f>
        <v>0.83342857142857152</v>
      </c>
      <c r="H154" s="106" t="s">
        <v>295</v>
      </c>
      <c r="I154" s="107" t="s">
        <v>25</v>
      </c>
    </row>
    <row r="155" spans="2:9">
      <c r="B155" s="198">
        <v>250</v>
      </c>
      <c r="C155" s="103" t="s">
        <v>170</v>
      </c>
      <c r="D155" s="104">
        <v>5.5919999999999996</v>
      </c>
      <c r="E155" s="111">
        <f t="shared" si="2"/>
        <v>6.710399999999999</v>
      </c>
      <c r="F155" s="105">
        <v>35</v>
      </c>
      <c r="G155" s="113">
        <f>IF(F155&gt;0,PRODUCT('Labor &amp; Overhead Input'!$H$5/'Materials Catalog Input'!F155),"0")</f>
        <v>0.83342857142857152</v>
      </c>
      <c r="H155" s="106" t="s">
        <v>295</v>
      </c>
      <c r="I155" s="107" t="s">
        <v>25</v>
      </c>
    </row>
    <row r="156" spans="2:9">
      <c r="B156" s="198">
        <v>251</v>
      </c>
      <c r="C156" s="103" t="s">
        <v>171</v>
      </c>
      <c r="D156" s="104">
        <v>8.52</v>
      </c>
      <c r="E156" s="111">
        <f t="shared" si="2"/>
        <v>10.223999999999998</v>
      </c>
      <c r="F156" s="105">
        <v>35</v>
      </c>
      <c r="G156" s="113">
        <f>IF(F156&gt;0,PRODUCT('Labor &amp; Overhead Input'!$H$5/'Materials Catalog Input'!F156),"0")</f>
        <v>0.83342857142857152</v>
      </c>
      <c r="H156" s="106" t="s">
        <v>295</v>
      </c>
      <c r="I156" s="107" t="s">
        <v>25</v>
      </c>
    </row>
    <row r="157" spans="2:9">
      <c r="B157" s="198">
        <v>252</v>
      </c>
      <c r="C157" s="103" t="s">
        <v>172</v>
      </c>
      <c r="D157" s="104">
        <v>4.992</v>
      </c>
      <c r="E157" s="111">
        <f t="shared" si="2"/>
        <v>5.9904000000000002</v>
      </c>
      <c r="F157" s="105">
        <v>35</v>
      </c>
      <c r="G157" s="113">
        <f>IF(F157&gt;0,PRODUCT('Labor &amp; Overhead Input'!$H$5/'Materials Catalog Input'!F157),"0")</f>
        <v>0.83342857142857152</v>
      </c>
      <c r="H157" s="106" t="s">
        <v>295</v>
      </c>
      <c r="I157" s="107" t="s">
        <v>25</v>
      </c>
    </row>
    <row r="158" spans="2:9">
      <c r="B158" s="198">
        <v>253</v>
      </c>
      <c r="C158" s="103" t="s">
        <v>173</v>
      </c>
      <c r="D158" s="104">
        <v>5.1479999999999997</v>
      </c>
      <c r="E158" s="111">
        <f t="shared" si="2"/>
        <v>6.1775999999999991</v>
      </c>
      <c r="F158" s="105">
        <v>35</v>
      </c>
      <c r="G158" s="113">
        <f>IF(F158&gt;0,PRODUCT('Labor &amp; Overhead Input'!$H$5/'Materials Catalog Input'!F158),"0")</f>
        <v>0.83342857142857152</v>
      </c>
      <c r="H158" s="106" t="s">
        <v>295</v>
      </c>
      <c r="I158" s="107" t="s">
        <v>25</v>
      </c>
    </row>
    <row r="159" spans="2:9">
      <c r="B159" s="198">
        <v>254</v>
      </c>
      <c r="C159" s="103" t="s">
        <v>174</v>
      </c>
      <c r="D159" s="104">
        <v>6.06</v>
      </c>
      <c r="E159" s="111">
        <f t="shared" si="2"/>
        <v>7.2719999999999994</v>
      </c>
      <c r="F159" s="105">
        <v>35</v>
      </c>
      <c r="G159" s="113">
        <f>IF(F159&gt;0,PRODUCT('Labor &amp; Overhead Input'!$H$5/'Materials Catalog Input'!F159),"0")</f>
        <v>0.83342857142857152</v>
      </c>
      <c r="H159" s="106" t="s">
        <v>295</v>
      </c>
      <c r="I159" s="107" t="s">
        <v>25</v>
      </c>
    </row>
    <row r="160" spans="2:9">
      <c r="B160" s="198">
        <v>255</v>
      </c>
      <c r="C160" s="103" t="s">
        <v>175</v>
      </c>
      <c r="D160" s="104">
        <v>9.1920000000000002</v>
      </c>
      <c r="E160" s="111">
        <f t="shared" si="2"/>
        <v>11.0304</v>
      </c>
      <c r="F160" s="105">
        <v>35</v>
      </c>
      <c r="G160" s="113">
        <f>IF(F160&gt;0,PRODUCT('Labor &amp; Overhead Input'!$H$5/'Materials Catalog Input'!F160),"0")</f>
        <v>0.83342857142857152</v>
      </c>
      <c r="H160" s="106" t="s">
        <v>295</v>
      </c>
      <c r="I160" s="107" t="s">
        <v>25</v>
      </c>
    </row>
    <row r="161" spans="2:9">
      <c r="B161" s="198">
        <v>256</v>
      </c>
      <c r="C161" s="103" t="s">
        <v>176</v>
      </c>
      <c r="D161" s="104">
        <v>5.4239999999999995</v>
      </c>
      <c r="E161" s="111">
        <f t="shared" si="2"/>
        <v>6.508799999999999</v>
      </c>
      <c r="F161" s="105">
        <v>35</v>
      </c>
      <c r="G161" s="113">
        <f>IF(F161&gt;0,PRODUCT('Labor &amp; Overhead Input'!$H$5/'Materials Catalog Input'!F161),"0")</f>
        <v>0.83342857142857152</v>
      </c>
      <c r="H161" s="106" t="s">
        <v>295</v>
      </c>
      <c r="I161" s="107" t="s">
        <v>25</v>
      </c>
    </row>
    <row r="162" spans="2:9">
      <c r="B162" s="198">
        <v>257</v>
      </c>
      <c r="C162" s="103" t="s">
        <v>177</v>
      </c>
      <c r="D162" s="104">
        <v>5.5919999999999996</v>
      </c>
      <c r="E162" s="111">
        <f t="shared" si="2"/>
        <v>6.710399999999999</v>
      </c>
      <c r="F162" s="105">
        <v>35</v>
      </c>
      <c r="G162" s="113">
        <f>IF(F162&gt;0,PRODUCT('Labor &amp; Overhead Input'!$H$5/'Materials Catalog Input'!F162),"0")</f>
        <v>0.83342857142857152</v>
      </c>
      <c r="H162" s="106" t="s">
        <v>295</v>
      </c>
      <c r="I162" s="107" t="s">
        <v>25</v>
      </c>
    </row>
    <row r="163" spans="2:9">
      <c r="B163" s="198">
        <v>258</v>
      </c>
      <c r="C163" s="103" t="s">
        <v>178</v>
      </c>
      <c r="D163" s="104">
        <v>6.9119999999999999</v>
      </c>
      <c r="E163" s="111">
        <f t="shared" si="2"/>
        <v>8.2943999999999996</v>
      </c>
      <c r="F163" s="105">
        <v>35</v>
      </c>
      <c r="G163" s="113">
        <f>IF(F163&gt;0,PRODUCT('Labor &amp; Overhead Input'!$H$5/'Materials Catalog Input'!F163),"0")</f>
        <v>0.83342857142857152</v>
      </c>
      <c r="H163" s="106" t="s">
        <v>295</v>
      </c>
      <c r="I163" s="107" t="s">
        <v>25</v>
      </c>
    </row>
    <row r="164" spans="2:9">
      <c r="B164" s="198">
        <v>259</v>
      </c>
      <c r="C164" s="103" t="s">
        <v>179</v>
      </c>
      <c r="D164" s="104">
        <v>10.14</v>
      </c>
      <c r="E164" s="111">
        <f t="shared" si="2"/>
        <v>12.168000000000001</v>
      </c>
      <c r="F164" s="105">
        <v>35</v>
      </c>
      <c r="G164" s="113">
        <f>IF(F164&gt;0,PRODUCT('Labor &amp; Overhead Input'!$H$5/'Materials Catalog Input'!F164),"0")</f>
        <v>0.83342857142857152</v>
      </c>
      <c r="H164" s="106" t="s">
        <v>295</v>
      </c>
      <c r="I164" s="107" t="s">
        <v>25</v>
      </c>
    </row>
    <row r="165" spans="2:9">
      <c r="B165" s="198">
        <v>260</v>
      </c>
      <c r="C165" s="103" t="s">
        <v>180</v>
      </c>
      <c r="D165" s="104">
        <v>6.0960000000000001</v>
      </c>
      <c r="E165" s="111">
        <f t="shared" si="2"/>
        <v>7.3151999999999999</v>
      </c>
      <c r="F165" s="105">
        <v>35</v>
      </c>
      <c r="G165" s="113">
        <f>IF(F165&gt;0,PRODUCT('Labor &amp; Overhead Input'!$H$5/'Materials Catalog Input'!F165),"0")</f>
        <v>0.83342857142857152</v>
      </c>
      <c r="H165" s="106" t="s">
        <v>295</v>
      </c>
      <c r="I165" s="107" t="s">
        <v>25</v>
      </c>
    </row>
    <row r="166" spans="2:9">
      <c r="B166" s="198">
        <v>261</v>
      </c>
      <c r="C166" s="103" t="s">
        <v>181</v>
      </c>
      <c r="D166" s="104">
        <v>6.2760000000000007</v>
      </c>
      <c r="E166" s="111">
        <f t="shared" si="2"/>
        <v>7.5312000000000001</v>
      </c>
      <c r="F166" s="105">
        <v>35</v>
      </c>
      <c r="G166" s="113">
        <f>IF(F166&gt;0,PRODUCT('Labor &amp; Overhead Input'!$H$5/'Materials Catalog Input'!F166),"0")</f>
        <v>0.83342857142857152</v>
      </c>
      <c r="H166" s="106" t="s">
        <v>295</v>
      </c>
      <c r="I166" s="107" t="s">
        <v>25</v>
      </c>
    </row>
    <row r="167" spans="2:9">
      <c r="B167" s="198">
        <v>262</v>
      </c>
      <c r="C167" s="103" t="s">
        <v>182</v>
      </c>
      <c r="D167" s="104">
        <v>7.9679999999999991</v>
      </c>
      <c r="E167" s="111">
        <f t="shared" si="2"/>
        <v>9.5615999999999985</v>
      </c>
      <c r="F167" s="105">
        <v>35</v>
      </c>
      <c r="G167" s="113">
        <f>IF(F167&gt;0,PRODUCT('Labor &amp; Overhead Input'!$H$5/'Materials Catalog Input'!F167),"0")</f>
        <v>0.83342857142857152</v>
      </c>
      <c r="H167" s="106" t="s">
        <v>295</v>
      </c>
      <c r="I167" s="107" t="s">
        <v>25</v>
      </c>
    </row>
    <row r="168" spans="2:9">
      <c r="B168" s="198">
        <v>263</v>
      </c>
      <c r="C168" s="103" t="s">
        <v>183</v>
      </c>
      <c r="D168" s="104">
        <v>11.472</v>
      </c>
      <c r="E168" s="111">
        <f t="shared" si="2"/>
        <v>13.766399999999999</v>
      </c>
      <c r="F168" s="105">
        <v>35</v>
      </c>
      <c r="G168" s="113">
        <f>IF(F168&gt;0,PRODUCT('Labor &amp; Overhead Input'!$H$5/'Materials Catalog Input'!F168),"0")</f>
        <v>0.83342857142857152</v>
      </c>
      <c r="H168" s="106" t="s">
        <v>295</v>
      </c>
      <c r="I168" s="107" t="s">
        <v>25</v>
      </c>
    </row>
    <row r="169" spans="2:9">
      <c r="B169" s="198">
        <v>264</v>
      </c>
      <c r="C169" s="103" t="s">
        <v>184</v>
      </c>
      <c r="D169" s="104">
        <v>7.1280000000000001</v>
      </c>
      <c r="E169" s="111">
        <f t="shared" si="2"/>
        <v>8.5535999999999994</v>
      </c>
      <c r="F169" s="105">
        <v>35</v>
      </c>
      <c r="G169" s="113">
        <f>IF(F169&gt;0,PRODUCT('Labor &amp; Overhead Input'!$H$5/'Materials Catalog Input'!F169),"0")</f>
        <v>0.83342857142857152</v>
      </c>
      <c r="H169" s="106" t="s">
        <v>295</v>
      </c>
      <c r="I169" s="107" t="s">
        <v>25</v>
      </c>
    </row>
    <row r="170" spans="2:9">
      <c r="B170" s="198">
        <v>265</v>
      </c>
      <c r="C170" s="103" t="s">
        <v>185</v>
      </c>
      <c r="D170" s="104">
        <v>8.6880000000000006</v>
      </c>
      <c r="E170" s="111">
        <f t="shared" si="2"/>
        <v>10.425600000000001</v>
      </c>
      <c r="F170" s="105">
        <v>35</v>
      </c>
      <c r="G170" s="113">
        <f>IF(F170&gt;0,PRODUCT('Labor &amp; Overhead Input'!$H$5/'Materials Catalog Input'!F170),"0")</f>
        <v>0.83342857142857152</v>
      </c>
      <c r="H170" s="106" t="s">
        <v>295</v>
      </c>
      <c r="I170" s="107" t="s">
        <v>25</v>
      </c>
    </row>
    <row r="171" spans="2:9">
      <c r="B171" s="198">
        <v>266</v>
      </c>
      <c r="C171" s="103" t="s">
        <v>186</v>
      </c>
      <c r="D171" s="104">
        <v>12.66</v>
      </c>
      <c r="E171" s="111">
        <f t="shared" si="2"/>
        <v>15.192</v>
      </c>
      <c r="F171" s="105">
        <v>35</v>
      </c>
      <c r="G171" s="113">
        <f>IF(F171&gt;0,PRODUCT('Labor &amp; Overhead Input'!$H$5/'Materials Catalog Input'!F171),"0")</f>
        <v>0.83342857142857152</v>
      </c>
      <c r="H171" s="106" t="s">
        <v>295</v>
      </c>
      <c r="I171" s="107" t="s">
        <v>25</v>
      </c>
    </row>
    <row r="172" spans="2:9">
      <c r="B172" s="198">
        <v>267</v>
      </c>
      <c r="C172" s="103" t="s">
        <v>187</v>
      </c>
      <c r="D172" s="104">
        <v>41.34</v>
      </c>
      <c r="E172" s="111">
        <f t="shared" si="2"/>
        <v>49.608000000000004</v>
      </c>
      <c r="F172" s="105">
        <v>35</v>
      </c>
      <c r="G172" s="113">
        <f>IF(F172&gt;0,PRODUCT('Labor &amp; Overhead Input'!$H$5/'Materials Catalog Input'!F172),"0")</f>
        <v>0.83342857142857152</v>
      </c>
      <c r="H172" s="106" t="s">
        <v>295</v>
      </c>
      <c r="I172" s="107" t="s">
        <v>25</v>
      </c>
    </row>
    <row r="173" spans="2:9">
      <c r="B173" s="198">
        <v>268</v>
      </c>
      <c r="C173" s="103" t="s">
        <v>290</v>
      </c>
      <c r="D173" s="104">
        <v>0.2</v>
      </c>
      <c r="E173" s="111">
        <f t="shared" si="2"/>
        <v>0.24</v>
      </c>
      <c r="F173" s="105">
        <v>50</v>
      </c>
      <c r="G173" s="113">
        <f>IF(F173&gt;0,PRODUCT('Labor &amp; Overhead Input'!$H$5/'Materials Catalog Input'!F173),"0")</f>
        <v>0.58340000000000003</v>
      </c>
      <c r="H173" s="106" t="s">
        <v>295</v>
      </c>
      <c r="I173" s="107" t="s">
        <v>9</v>
      </c>
    </row>
    <row r="174" spans="2:9">
      <c r="B174" s="198">
        <v>269</v>
      </c>
      <c r="C174" s="103" t="s">
        <v>289</v>
      </c>
      <c r="D174" s="108">
        <v>0.25</v>
      </c>
      <c r="E174" s="111">
        <f t="shared" si="2"/>
        <v>0.3</v>
      </c>
      <c r="F174" s="109">
        <v>50</v>
      </c>
      <c r="G174" s="113">
        <f>IF(F174&gt;0,PRODUCT('Labor &amp; Overhead Input'!$H$5/'Materials Catalog Input'!F174),"0")</f>
        <v>0.58340000000000003</v>
      </c>
      <c r="H174" s="106" t="s">
        <v>295</v>
      </c>
      <c r="I174" s="107" t="s">
        <v>9</v>
      </c>
    </row>
    <row r="175" spans="2:9">
      <c r="B175" s="198">
        <v>270</v>
      </c>
      <c r="C175" s="103" t="s">
        <v>282</v>
      </c>
      <c r="D175" s="104">
        <v>0</v>
      </c>
      <c r="E175" s="111">
        <f t="shared" si="2"/>
        <v>0</v>
      </c>
      <c r="F175" s="105"/>
      <c r="G175" s="113" t="str">
        <f>IF(F175&gt;0,PRODUCT('Labor &amp; Overhead Input'!$H$5/'Materials Catalog Input'!F175),"0")</f>
        <v>0</v>
      </c>
      <c r="H175" s="106" t="s">
        <v>294</v>
      </c>
      <c r="I175" s="107" t="s">
        <v>20</v>
      </c>
    </row>
    <row r="176" spans="2:9">
      <c r="B176" s="198">
        <v>271</v>
      </c>
      <c r="C176" s="103" t="s">
        <v>282</v>
      </c>
      <c r="D176" s="104">
        <v>0</v>
      </c>
      <c r="E176" s="111">
        <f t="shared" si="2"/>
        <v>0</v>
      </c>
      <c r="F176" s="105"/>
      <c r="G176" s="113" t="str">
        <f>IF(F176&gt;0,PRODUCT('Labor &amp; Overhead Input'!$H$5/'Materials Catalog Input'!F176),"0")</f>
        <v>0</v>
      </c>
      <c r="H176" s="106" t="s">
        <v>294</v>
      </c>
      <c r="I176" s="107" t="s">
        <v>20</v>
      </c>
    </row>
    <row r="177" spans="2:9">
      <c r="B177" s="198">
        <v>272</v>
      </c>
      <c r="C177" s="103" t="s">
        <v>282</v>
      </c>
      <c r="D177" s="104">
        <v>0</v>
      </c>
      <c r="E177" s="111">
        <f t="shared" si="2"/>
        <v>0</v>
      </c>
      <c r="F177" s="105"/>
      <c r="G177" s="113" t="str">
        <f>IF(F177&gt;0,PRODUCT('Labor &amp; Overhead Input'!$H$5/'Materials Catalog Input'!F177),"0")</f>
        <v>0</v>
      </c>
      <c r="H177" s="106" t="s">
        <v>294</v>
      </c>
      <c r="I177" s="107" t="s">
        <v>20</v>
      </c>
    </row>
    <row r="178" spans="2:9">
      <c r="B178" s="198">
        <v>273</v>
      </c>
      <c r="C178" s="103" t="s">
        <v>282</v>
      </c>
      <c r="D178" s="104">
        <v>0</v>
      </c>
      <c r="E178" s="111">
        <f t="shared" si="2"/>
        <v>0</v>
      </c>
      <c r="F178" s="105"/>
      <c r="G178" s="113" t="str">
        <f>IF(F178&gt;0,PRODUCT('Labor &amp; Overhead Input'!$H$5/'Materials Catalog Input'!F178),"0")</f>
        <v>0</v>
      </c>
      <c r="H178" s="106" t="s">
        <v>294</v>
      </c>
      <c r="I178" s="107" t="s">
        <v>20</v>
      </c>
    </row>
    <row r="179" spans="2:9">
      <c r="B179" s="198">
        <v>274</v>
      </c>
      <c r="C179" s="103" t="s">
        <v>282</v>
      </c>
      <c r="D179" s="104">
        <v>0</v>
      </c>
      <c r="E179" s="111">
        <f t="shared" si="2"/>
        <v>0</v>
      </c>
      <c r="F179" s="105"/>
      <c r="G179" s="113" t="str">
        <f>IF(F179&gt;0,PRODUCT('Labor &amp; Overhead Input'!$H$5/'Materials Catalog Input'!F179),"0")</f>
        <v>0</v>
      </c>
      <c r="H179" s="106" t="s">
        <v>294</v>
      </c>
      <c r="I179" s="107" t="s">
        <v>20</v>
      </c>
    </row>
    <row r="180" spans="2:9">
      <c r="B180" s="198">
        <v>275</v>
      </c>
      <c r="C180" s="103" t="s">
        <v>282</v>
      </c>
      <c r="D180" s="104">
        <v>0</v>
      </c>
      <c r="E180" s="111">
        <f t="shared" si="2"/>
        <v>0</v>
      </c>
      <c r="F180" s="105"/>
      <c r="G180" s="113" t="str">
        <f>IF(F180&gt;0,PRODUCT('Labor &amp; Overhead Input'!$H$5/'Materials Catalog Input'!F180),"0")</f>
        <v>0</v>
      </c>
      <c r="H180" s="106" t="s">
        <v>294</v>
      </c>
      <c r="I180" s="107" t="s">
        <v>20</v>
      </c>
    </row>
    <row r="181" spans="2:9">
      <c r="B181" s="198">
        <v>276</v>
      </c>
      <c r="C181" s="103" t="s">
        <v>282</v>
      </c>
      <c r="D181" s="104">
        <v>0</v>
      </c>
      <c r="E181" s="111">
        <f t="shared" si="2"/>
        <v>0</v>
      </c>
      <c r="F181" s="105"/>
      <c r="G181" s="113" t="str">
        <f>IF(F181&gt;0,PRODUCT('Labor &amp; Overhead Input'!$H$5/'Materials Catalog Input'!F181),"0")</f>
        <v>0</v>
      </c>
      <c r="H181" s="106" t="s">
        <v>294</v>
      </c>
      <c r="I181" s="107" t="s">
        <v>20</v>
      </c>
    </row>
    <row r="182" spans="2:9">
      <c r="B182" s="198">
        <v>277</v>
      </c>
      <c r="C182" s="103" t="s">
        <v>282</v>
      </c>
      <c r="D182" s="104">
        <v>0</v>
      </c>
      <c r="E182" s="111">
        <f t="shared" si="2"/>
        <v>0</v>
      </c>
      <c r="F182" s="105"/>
      <c r="G182" s="113" t="str">
        <f>IF(F182&gt;0,PRODUCT('Labor &amp; Overhead Input'!$H$5/'Materials Catalog Input'!F182),"0")</f>
        <v>0</v>
      </c>
      <c r="H182" s="106" t="s">
        <v>294</v>
      </c>
      <c r="I182" s="107" t="s">
        <v>20</v>
      </c>
    </row>
    <row r="183" spans="2:9">
      <c r="B183" s="198">
        <v>278</v>
      </c>
      <c r="C183" s="103" t="s">
        <v>282</v>
      </c>
      <c r="D183" s="104">
        <v>0</v>
      </c>
      <c r="E183" s="111">
        <f t="shared" si="2"/>
        <v>0</v>
      </c>
      <c r="F183" s="105"/>
      <c r="G183" s="113" t="str">
        <f>IF(F183&gt;0,PRODUCT('Labor &amp; Overhead Input'!$H$5/'Materials Catalog Input'!F183),"0")</f>
        <v>0</v>
      </c>
      <c r="H183" s="106" t="s">
        <v>294</v>
      </c>
      <c r="I183" s="107" t="s">
        <v>20</v>
      </c>
    </row>
    <row r="184" spans="2:9">
      <c r="B184" s="198">
        <v>279</v>
      </c>
      <c r="C184" s="103" t="s">
        <v>282</v>
      </c>
      <c r="D184" s="104">
        <v>0</v>
      </c>
      <c r="E184" s="111">
        <f t="shared" si="2"/>
        <v>0</v>
      </c>
      <c r="F184" s="105"/>
      <c r="G184" s="113" t="str">
        <f>IF(F184&gt;0,PRODUCT('Labor &amp; Overhead Input'!$H$5/'Materials Catalog Input'!F184),"0")</f>
        <v>0</v>
      </c>
      <c r="H184" s="106" t="s">
        <v>294</v>
      </c>
      <c r="I184" s="107" t="s">
        <v>20</v>
      </c>
    </row>
    <row r="185" spans="2:9">
      <c r="B185" s="198">
        <v>280</v>
      </c>
      <c r="C185" s="103" t="s">
        <v>282</v>
      </c>
      <c r="D185" s="104">
        <v>0</v>
      </c>
      <c r="E185" s="111">
        <f t="shared" si="2"/>
        <v>0</v>
      </c>
      <c r="F185" s="105"/>
      <c r="G185" s="113" t="str">
        <f>IF(F185&gt;0,PRODUCT('Labor &amp; Overhead Input'!$H$5/'Materials Catalog Input'!F185),"0")</f>
        <v>0</v>
      </c>
      <c r="H185" s="106" t="s">
        <v>294</v>
      </c>
      <c r="I185" s="107" t="s">
        <v>20</v>
      </c>
    </row>
    <row r="186" spans="2:9">
      <c r="B186" s="198">
        <v>281</v>
      </c>
      <c r="C186" s="103" t="s">
        <v>282</v>
      </c>
      <c r="D186" s="104">
        <v>0</v>
      </c>
      <c r="E186" s="111">
        <f t="shared" si="2"/>
        <v>0</v>
      </c>
      <c r="F186" s="105"/>
      <c r="G186" s="113" t="str">
        <f>IF(F186&gt;0,PRODUCT('Labor &amp; Overhead Input'!$H$5/'Materials Catalog Input'!F186),"0")</f>
        <v>0</v>
      </c>
      <c r="H186" s="106" t="s">
        <v>294</v>
      </c>
      <c r="I186" s="107" t="s">
        <v>20</v>
      </c>
    </row>
    <row r="187" spans="2:9">
      <c r="B187" s="198">
        <v>282</v>
      </c>
      <c r="C187" s="103" t="s">
        <v>282</v>
      </c>
      <c r="D187" s="104">
        <v>0</v>
      </c>
      <c r="E187" s="111">
        <f t="shared" si="2"/>
        <v>0</v>
      </c>
      <c r="F187" s="105"/>
      <c r="G187" s="113" t="str">
        <f>IF(F187&gt;0,PRODUCT('Labor &amp; Overhead Input'!$H$5/'Materials Catalog Input'!F187),"0")</f>
        <v>0</v>
      </c>
      <c r="H187" s="106" t="s">
        <v>294</v>
      </c>
      <c r="I187" s="107" t="s">
        <v>20</v>
      </c>
    </row>
    <row r="188" spans="2:9">
      <c r="B188" s="198">
        <v>283</v>
      </c>
      <c r="C188" s="103" t="s">
        <v>282</v>
      </c>
      <c r="D188" s="104">
        <v>0</v>
      </c>
      <c r="E188" s="111">
        <f t="shared" si="2"/>
        <v>0</v>
      </c>
      <c r="F188" s="105"/>
      <c r="G188" s="113" t="str">
        <f>IF(F188&gt;0,PRODUCT('Labor &amp; Overhead Input'!$H$5/'Materials Catalog Input'!F188),"0")</f>
        <v>0</v>
      </c>
      <c r="H188" s="106" t="s">
        <v>294</v>
      </c>
      <c r="I188" s="107" t="s">
        <v>20</v>
      </c>
    </row>
    <row r="189" spans="2:9">
      <c r="B189" s="198">
        <v>284</v>
      </c>
      <c r="C189" s="103" t="s">
        <v>282</v>
      </c>
      <c r="D189" s="104">
        <v>0</v>
      </c>
      <c r="E189" s="111">
        <f t="shared" si="2"/>
        <v>0</v>
      </c>
      <c r="F189" s="105"/>
      <c r="G189" s="113" t="str">
        <f>IF(F189&gt;0,PRODUCT('Labor &amp; Overhead Input'!$H$5/'Materials Catalog Input'!F189),"0")</f>
        <v>0</v>
      </c>
      <c r="H189" s="106" t="s">
        <v>294</v>
      </c>
      <c r="I189" s="107" t="s">
        <v>20</v>
      </c>
    </row>
    <row r="190" spans="2:9">
      <c r="B190" s="198">
        <v>285</v>
      </c>
      <c r="C190" s="103" t="s">
        <v>282</v>
      </c>
      <c r="D190" s="104">
        <v>0</v>
      </c>
      <c r="E190" s="111">
        <f t="shared" si="2"/>
        <v>0</v>
      </c>
      <c r="F190" s="105"/>
      <c r="G190" s="113" t="str">
        <f>IF(F190&gt;0,PRODUCT('Labor &amp; Overhead Input'!$H$5/'Materials Catalog Input'!F190),"0")</f>
        <v>0</v>
      </c>
      <c r="H190" s="106" t="s">
        <v>294</v>
      </c>
      <c r="I190" s="107" t="s">
        <v>20</v>
      </c>
    </row>
    <row r="191" spans="2:9">
      <c r="B191" s="198">
        <v>286</v>
      </c>
      <c r="C191" s="103" t="s">
        <v>282</v>
      </c>
      <c r="D191" s="104">
        <v>0</v>
      </c>
      <c r="E191" s="111">
        <f t="shared" si="2"/>
        <v>0</v>
      </c>
      <c r="F191" s="105"/>
      <c r="G191" s="113" t="str">
        <f>IF(F191&gt;0,PRODUCT('Labor &amp; Overhead Input'!$H$5/'Materials Catalog Input'!F191),"0")</f>
        <v>0</v>
      </c>
      <c r="H191" s="106" t="s">
        <v>294</v>
      </c>
      <c r="I191" s="107" t="s">
        <v>20</v>
      </c>
    </row>
    <row r="192" spans="2:9">
      <c r="B192" s="198">
        <v>287</v>
      </c>
      <c r="C192" s="103" t="s">
        <v>282</v>
      </c>
      <c r="D192" s="104">
        <v>0</v>
      </c>
      <c r="E192" s="111">
        <f t="shared" si="2"/>
        <v>0</v>
      </c>
      <c r="F192" s="105"/>
      <c r="G192" s="113" t="str">
        <f>IF(F192&gt;0,PRODUCT('Labor &amp; Overhead Input'!$H$5/'Materials Catalog Input'!F192),"0")</f>
        <v>0</v>
      </c>
      <c r="H192" s="106" t="s">
        <v>294</v>
      </c>
      <c r="I192" s="107" t="s">
        <v>20</v>
      </c>
    </row>
    <row r="193" spans="2:9">
      <c r="B193" s="198">
        <v>288</v>
      </c>
      <c r="C193" s="103" t="s">
        <v>282</v>
      </c>
      <c r="D193" s="104">
        <v>0</v>
      </c>
      <c r="E193" s="111">
        <f t="shared" si="2"/>
        <v>0</v>
      </c>
      <c r="F193" s="105"/>
      <c r="G193" s="113" t="str">
        <f>IF(F193&gt;0,PRODUCT('Labor &amp; Overhead Input'!$H$5/'Materials Catalog Input'!F193),"0")</f>
        <v>0</v>
      </c>
      <c r="H193" s="106" t="s">
        <v>294</v>
      </c>
      <c r="I193" s="107" t="s">
        <v>20</v>
      </c>
    </row>
    <row r="194" spans="2:9">
      <c r="B194" s="198">
        <v>289</v>
      </c>
      <c r="C194" s="103" t="s">
        <v>282</v>
      </c>
      <c r="D194" s="104">
        <v>0</v>
      </c>
      <c r="E194" s="111">
        <f t="shared" si="2"/>
        <v>0</v>
      </c>
      <c r="F194" s="105"/>
      <c r="G194" s="113" t="str">
        <f>IF(F194&gt;0,PRODUCT('Labor &amp; Overhead Input'!$H$5/'Materials Catalog Input'!F194),"0")</f>
        <v>0</v>
      </c>
      <c r="H194" s="106" t="s">
        <v>294</v>
      </c>
      <c r="I194" s="107" t="s">
        <v>20</v>
      </c>
    </row>
    <row r="195" spans="2:9">
      <c r="B195" s="198">
        <v>290</v>
      </c>
      <c r="C195" s="103" t="s">
        <v>282</v>
      </c>
      <c r="D195" s="104">
        <v>0</v>
      </c>
      <c r="E195" s="111">
        <f t="shared" si="2"/>
        <v>0</v>
      </c>
      <c r="F195" s="105"/>
      <c r="G195" s="113" t="str">
        <f>IF(F195&gt;0,PRODUCT('Labor &amp; Overhead Input'!$H$5/'Materials Catalog Input'!F195),"0")</f>
        <v>0</v>
      </c>
      <c r="H195" s="106" t="s">
        <v>294</v>
      </c>
      <c r="I195" s="107" t="s">
        <v>20</v>
      </c>
    </row>
    <row r="196" spans="2:9">
      <c r="B196" s="198">
        <v>291</v>
      </c>
      <c r="C196" s="103" t="s">
        <v>282</v>
      </c>
      <c r="D196" s="104">
        <v>0</v>
      </c>
      <c r="E196" s="111">
        <f t="shared" si="2"/>
        <v>0</v>
      </c>
      <c r="F196" s="105"/>
      <c r="G196" s="113" t="str">
        <f>IF(F196&gt;0,PRODUCT('Labor &amp; Overhead Input'!$H$5/'Materials Catalog Input'!F196),"0")</f>
        <v>0</v>
      </c>
      <c r="H196" s="106" t="s">
        <v>294</v>
      </c>
      <c r="I196" s="107" t="s">
        <v>20</v>
      </c>
    </row>
    <row r="197" spans="2:9">
      <c r="B197" s="198">
        <v>292</v>
      </c>
      <c r="C197" s="103" t="s">
        <v>282</v>
      </c>
      <c r="D197" s="104">
        <v>0</v>
      </c>
      <c r="E197" s="111">
        <f t="shared" ref="E197:E260" si="3">D197*(1+$I$3)</f>
        <v>0</v>
      </c>
      <c r="F197" s="105"/>
      <c r="G197" s="113" t="str">
        <f>IF(F197&gt;0,PRODUCT('Labor &amp; Overhead Input'!$H$5/'Materials Catalog Input'!F197),"0")</f>
        <v>0</v>
      </c>
      <c r="H197" s="106" t="s">
        <v>294</v>
      </c>
      <c r="I197" s="107" t="s">
        <v>20</v>
      </c>
    </row>
    <row r="198" spans="2:9">
      <c r="B198" s="198">
        <v>293</v>
      </c>
      <c r="C198" s="103" t="s">
        <v>282</v>
      </c>
      <c r="D198" s="104">
        <v>0</v>
      </c>
      <c r="E198" s="111">
        <f t="shared" si="3"/>
        <v>0</v>
      </c>
      <c r="F198" s="105"/>
      <c r="G198" s="113" t="str">
        <f>IF(F198&gt;0,PRODUCT('Labor &amp; Overhead Input'!$H$5/'Materials Catalog Input'!F198),"0")</f>
        <v>0</v>
      </c>
      <c r="H198" s="106" t="s">
        <v>294</v>
      </c>
      <c r="I198" s="107" t="s">
        <v>20</v>
      </c>
    </row>
    <row r="199" spans="2:9">
      <c r="B199" s="198">
        <v>294</v>
      </c>
      <c r="C199" s="103" t="s">
        <v>282</v>
      </c>
      <c r="D199" s="104">
        <v>0</v>
      </c>
      <c r="E199" s="111">
        <f t="shared" si="3"/>
        <v>0</v>
      </c>
      <c r="F199" s="105"/>
      <c r="G199" s="113" t="str">
        <f>IF(F199&gt;0,PRODUCT('Labor &amp; Overhead Input'!$H$5/'Materials Catalog Input'!F199),"0")</f>
        <v>0</v>
      </c>
      <c r="H199" s="106" t="s">
        <v>294</v>
      </c>
      <c r="I199" s="107" t="s">
        <v>20</v>
      </c>
    </row>
    <row r="200" spans="2:9">
      <c r="B200" s="198">
        <v>295</v>
      </c>
      <c r="C200" s="103" t="s">
        <v>282</v>
      </c>
      <c r="D200" s="104">
        <v>0</v>
      </c>
      <c r="E200" s="111">
        <f t="shared" si="3"/>
        <v>0</v>
      </c>
      <c r="F200" s="105"/>
      <c r="G200" s="113" t="str">
        <f>IF(F200&gt;0,PRODUCT('Labor &amp; Overhead Input'!$H$5/'Materials Catalog Input'!F200),"0")</f>
        <v>0</v>
      </c>
      <c r="H200" s="106" t="s">
        <v>294</v>
      </c>
      <c r="I200" s="107" t="s">
        <v>20</v>
      </c>
    </row>
    <row r="201" spans="2:9">
      <c r="B201" s="198">
        <v>296</v>
      </c>
      <c r="C201" s="103" t="s">
        <v>282</v>
      </c>
      <c r="D201" s="104">
        <v>0</v>
      </c>
      <c r="E201" s="111">
        <f t="shared" si="3"/>
        <v>0</v>
      </c>
      <c r="F201" s="105"/>
      <c r="G201" s="113" t="str">
        <f>IF(F201&gt;0,PRODUCT('Labor &amp; Overhead Input'!$H$5/'Materials Catalog Input'!F201),"0")</f>
        <v>0</v>
      </c>
      <c r="H201" s="106" t="s">
        <v>294</v>
      </c>
      <c r="I201" s="107" t="s">
        <v>20</v>
      </c>
    </row>
    <row r="202" spans="2:9">
      <c r="B202" s="198">
        <v>297</v>
      </c>
      <c r="C202" s="103" t="s">
        <v>282</v>
      </c>
      <c r="D202" s="104">
        <v>0</v>
      </c>
      <c r="E202" s="111">
        <f t="shared" si="3"/>
        <v>0</v>
      </c>
      <c r="F202" s="105"/>
      <c r="G202" s="113" t="str">
        <f>IF(F202&gt;0,PRODUCT('Labor &amp; Overhead Input'!$H$5/'Materials Catalog Input'!F202),"0")</f>
        <v>0</v>
      </c>
      <c r="H202" s="106" t="s">
        <v>294</v>
      </c>
      <c r="I202" s="107" t="s">
        <v>20</v>
      </c>
    </row>
    <row r="203" spans="2:9">
      <c r="B203" s="198">
        <v>298</v>
      </c>
      <c r="C203" s="103" t="s">
        <v>282</v>
      </c>
      <c r="D203" s="104">
        <v>0</v>
      </c>
      <c r="E203" s="111">
        <f t="shared" si="3"/>
        <v>0</v>
      </c>
      <c r="F203" s="105"/>
      <c r="G203" s="113" t="str">
        <f>IF(F203&gt;0,PRODUCT('Labor &amp; Overhead Input'!$H$5/'Materials Catalog Input'!F203),"0")</f>
        <v>0</v>
      </c>
      <c r="H203" s="106" t="s">
        <v>294</v>
      </c>
      <c r="I203" s="107" t="s">
        <v>20</v>
      </c>
    </row>
    <row r="204" spans="2:9">
      <c r="B204" s="198">
        <v>299</v>
      </c>
      <c r="C204" s="103" t="s">
        <v>282</v>
      </c>
      <c r="D204" s="104">
        <v>0</v>
      </c>
      <c r="E204" s="111">
        <f t="shared" si="3"/>
        <v>0</v>
      </c>
      <c r="F204" s="105"/>
      <c r="G204" s="113" t="str">
        <f>IF(F204&gt;0,PRODUCT('Labor &amp; Overhead Input'!$H$5/'Materials Catalog Input'!F204),"0")</f>
        <v>0</v>
      </c>
      <c r="H204" s="106" t="s">
        <v>294</v>
      </c>
      <c r="I204" s="107" t="s">
        <v>20</v>
      </c>
    </row>
    <row r="205" spans="2:9">
      <c r="B205" s="198">
        <v>300</v>
      </c>
      <c r="C205" s="103" t="s">
        <v>188</v>
      </c>
      <c r="D205" s="104">
        <v>7.5</v>
      </c>
      <c r="E205" s="111">
        <f t="shared" si="3"/>
        <v>9</v>
      </c>
      <c r="F205" s="105">
        <v>50</v>
      </c>
      <c r="G205" s="113">
        <f>IF(F205&gt;0,PRODUCT('Labor &amp; Overhead Input'!$H$5/'Materials Catalog Input'!F205),"0")</f>
        <v>0.58340000000000003</v>
      </c>
      <c r="H205" s="106" t="s">
        <v>292</v>
      </c>
      <c r="I205" s="107" t="s">
        <v>21</v>
      </c>
    </row>
    <row r="206" spans="2:9">
      <c r="B206" s="198">
        <v>301</v>
      </c>
      <c r="C206" s="103" t="s">
        <v>189</v>
      </c>
      <c r="D206" s="104">
        <v>11.256</v>
      </c>
      <c r="E206" s="111">
        <f t="shared" si="3"/>
        <v>13.507199999999999</v>
      </c>
      <c r="F206" s="105">
        <v>50</v>
      </c>
      <c r="G206" s="113">
        <f>IF(F206&gt;0,PRODUCT('Labor &amp; Overhead Input'!$H$5/'Materials Catalog Input'!F206),"0")</f>
        <v>0.58340000000000003</v>
      </c>
      <c r="H206" s="106" t="s">
        <v>292</v>
      </c>
      <c r="I206" s="107" t="s">
        <v>21</v>
      </c>
    </row>
    <row r="207" spans="2:9">
      <c r="B207" s="198">
        <v>302</v>
      </c>
      <c r="C207" s="103" t="s">
        <v>190</v>
      </c>
      <c r="D207" s="104">
        <v>15</v>
      </c>
      <c r="E207" s="111">
        <f t="shared" si="3"/>
        <v>18</v>
      </c>
      <c r="F207" s="105">
        <v>50</v>
      </c>
      <c r="G207" s="113">
        <f>IF(F207&gt;0,PRODUCT('Labor &amp; Overhead Input'!$H$5/'Materials Catalog Input'!F207),"0")</f>
        <v>0.58340000000000003</v>
      </c>
      <c r="H207" s="106" t="s">
        <v>292</v>
      </c>
      <c r="I207" s="107" t="s">
        <v>21</v>
      </c>
    </row>
    <row r="208" spans="2:9">
      <c r="B208" s="198">
        <v>303</v>
      </c>
      <c r="C208" s="103" t="s">
        <v>191</v>
      </c>
      <c r="D208" s="104">
        <v>20.808</v>
      </c>
      <c r="E208" s="111">
        <f t="shared" si="3"/>
        <v>24.9696</v>
      </c>
      <c r="F208" s="105">
        <v>36</v>
      </c>
      <c r="G208" s="113">
        <f>IF(F208&gt;0,PRODUCT('Labor &amp; Overhead Input'!$H$5/'Materials Catalog Input'!F208),"0")</f>
        <v>0.81027777777777787</v>
      </c>
      <c r="H208" s="106" t="s">
        <v>292</v>
      </c>
      <c r="I208" s="107" t="s">
        <v>21</v>
      </c>
    </row>
    <row r="209" spans="2:9">
      <c r="B209" s="198">
        <v>304</v>
      </c>
      <c r="C209" s="103" t="s">
        <v>192</v>
      </c>
      <c r="D209" s="104">
        <v>4.3559999999999999</v>
      </c>
      <c r="E209" s="111">
        <f t="shared" si="3"/>
        <v>5.2271999999999998</v>
      </c>
      <c r="F209" s="105">
        <v>50</v>
      </c>
      <c r="G209" s="113">
        <f>IF(F209&gt;0,PRODUCT('Labor &amp; Overhead Input'!$H$5/'Materials Catalog Input'!F209),"0")</f>
        <v>0.58340000000000003</v>
      </c>
      <c r="H209" s="106" t="s">
        <v>292</v>
      </c>
      <c r="I209" s="107" t="s">
        <v>21</v>
      </c>
    </row>
    <row r="210" spans="2:9">
      <c r="B210" s="198">
        <v>305</v>
      </c>
      <c r="C210" s="103" t="s">
        <v>193</v>
      </c>
      <c r="D210" s="104">
        <v>6.54</v>
      </c>
      <c r="E210" s="111">
        <f t="shared" si="3"/>
        <v>7.8479999999999999</v>
      </c>
      <c r="F210" s="105">
        <v>50</v>
      </c>
      <c r="G210" s="113">
        <f>IF(F210&gt;0,PRODUCT('Labor &amp; Overhead Input'!$H$5/'Materials Catalog Input'!F210),"0")</f>
        <v>0.58340000000000003</v>
      </c>
      <c r="H210" s="106" t="s">
        <v>292</v>
      </c>
      <c r="I210" s="107" t="s">
        <v>21</v>
      </c>
    </row>
    <row r="211" spans="2:9">
      <c r="B211" s="198">
        <v>306</v>
      </c>
      <c r="C211" s="103" t="s">
        <v>194</v>
      </c>
      <c r="D211" s="104">
        <v>8.7119999999999997</v>
      </c>
      <c r="E211" s="111">
        <f t="shared" si="3"/>
        <v>10.4544</v>
      </c>
      <c r="F211" s="105">
        <v>50</v>
      </c>
      <c r="G211" s="113">
        <f>IF(F211&gt;0,PRODUCT('Labor &amp; Overhead Input'!$H$5/'Materials Catalog Input'!F211),"0")</f>
        <v>0.58340000000000003</v>
      </c>
      <c r="H211" s="106" t="s">
        <v>292</v>
      </c>
      <c r="I211" s="107" t="s">
        <v>21</v>
      </c>
    </row>
    <row r="212" spans="2:9">
      <c r="B212" s="198">
        <v>307</v>
      </c>
      <c r="C212" s="103" t="s">
        <v>195</v>
      </c>
      <c r="D212" s="104">
        <v>2.1</v>
      </c>
      <c r="E212" s="111">
        <f t="shared" si="3"/>
        <v>2.52</v>
      </c>
      <c r="F212" s="105">
        <v>36</v>
      </c>
      <c r="G212" s="113">
        <f>IF(F212&gt;0,PRODUCT('Labor &amp; Overhead Input'!$H$5/'Materials Catalog Input'!F212),"0")</f>
        <v>0.81027777777777787</v>
      </c>
      <c r="H212" s="106" t="s">
        <v>292</v>
      </c>
      <c r="I212" s="107" t="s">
        <v>21</v>
      </c>
    </row>
    <row r="213" spans="2:9">
      <c r="B213" s="198">
        <v>308</v>
      </c>
      <c r="C213" s="103" t="s">
        <v>196</v>
      </c>
      <c r="D213" s="104">
        <v>3.1319999999999997</v>
      </c>
      <c r="E213" s="111">
        <f t="shared" si="3"/>
        <v>3.7583999999999995</v>
      </c>
      <c r="F213" s="105">
        <v>36</v>
      </c>
      <c r="G213" s="113">
        <f>IF(F213&gt;0,PRODUCT('Labor &amp; Overhead Input'!$H$5/'Materials Catalog Input'!F213),"0")</f>
        <v>0.81027777777777787</v>
      </c>
      <c r="H213" s="106" t="s">
        <v>292</v>
      </c>
      <c r="I213" s="107" t="s">
        <v>21</v>
      </c>
    </row>
    <row r="214" spans="2:9">
      <c r="B214" s="198">
        <v>309</v>
      </c>
      <c r="C214" s="103" t="s">
        <v>197</v>
      </c>
      <c r="D214" s="104">
        <v>4.1760000000000002</v>
      </c>
      <c r="E214" s="111">
        <f t="shared" si="3"/>
        <v>5.0111999999999997</v>
      </c>
      <c r="F214" s="105">
        <v>35</v>
      </c>
      <c r="G214" s="113">
        <f>IF(F214&gt;0,PRODUCT('Labor &amp; Overhead Input'!$H$5/'Materials Catalog Input'!F214),"0")</f>
        <v>0.83342857142857152</v>
      </c>
      <c r="H214" s="106" t="s">
        <v>292</v>
      </c>
      <c r="I214" s="107" t="s">
        <v>21</v>
      </c>
    </row>
    <row r="215" spans="2:9">
      <c r="B215" s="198">
        <v>310</v>
      </c>
      <c r="C215" s="103" t="s">
        <v>282</v>
      </c>
      <c r="D215" s="104">
        <v>0</v>
      </c>
      <c r="E215" s="111">
        <f t="shared" si="3"/>
        <v>0</v>
      </c>
      <c r="F215" s="105"/>
      <c r="G215" s="113" t="str">
        <f>IF(F215&gt;0,PRODUCT('Labor &amp; Overhead Input'!$H$5/'Materials Catalog Input'!F215),"0")</f>
        <v>0</v>
      </c>
      <c r="H215" s="106" t="s">
        <v>294</v>
      </c>
      <c r="I215" s="107" t="s">
        <v>20</v>
      </c>
    </row>
    <row r="216" spans="2:9">
      <c r="B216" s="198">
        <v>311</v>
      </c>
      <c r="C216" s="103" t="s">
        <v>282</v>
      </c>
      <c r="D216" s="104">
        <v>0</v>
      </c>
      <c r="E216" s="111">
        <f t="shared" si="3"/>
        <v>0</v>
      </c>
      <c r="F216" s="105"/>
      <c r="G216" s="113" t="str">
        <f>IF(F216&gt;0,PRODUCT('Labor &amp; Overhead Input'!$H$5/'Materials Catalog Input'!F216),"0")</f>
        <v>0</v>
      </c>
      <c r="H216" s="106" t="s">
        <v>294</v>
      </c>
      <c r="I216" s="107" t="s">
        <v>20</v>
      </c>
    </row>
    <row r="217" spans="2:9">
      <c r="B217" s="198">
        <v>312</v>
      </c>
      <c r="C217" s="103" t="s">
        <v>282</v>
      </c>
      <c r="D217" s="104">
        <v>0</v>
      </c>
      <c r="E217" s="111">
        <f t="shared" si="3"/>
        <v>0</v>
      </c>
      <c r="F217" s="105"/>
      <c r="G217" s="113" t="str">
        <f>IF(F217&gt;0,PRODUCT('Labor &amp; Overhead Input'!$H$5/'Materials Catalog Input'!F217),"0")</f>
        <v>0</v>
      </c>
      <c r="H217" s="106" t="s">
        <v>294</v>
      </c>
      <c r="I217" s="107" t="s">
        <v>20</v>
      </c>
    </row>
    <row r="218" spans="2:9">
      <c r="B218" s="198">
        <v>313</v>
      </c>
      <c r="C218" s="103" t="s">
        <v>282</v>
      </c>
      <c r="D218" s="104">
        <v>0</v>
      </c>
      <c r="E218" s="111">
        <f t="shared" si="3"/>
        <v>0</v>
      </c>
      <c r="F218" s="105"/>
      <c r="G218" s="113" t="str">
        <f>IF(F218&gt;0,PRODUCT('Labor &amp; Overhead Input'!$H$5/'Materials Catalog Input'!F218),"0")</f>
        <v>0</v>
      </c>
      <c r="H218" s="106" t="s">
        <v>294</v>
      </c>
      <c r="I218" s="107" t="s">
        <v>20</v>
      </c>
    </row>
    <row r="219" spans="2:9">
      <c r="B219" s="198">
        <v>314</v>
      </c>
      <c r="C219" s="103" t="s">
        <v>282</v>
      </c>
      <c r="D219" s="104">
        <v>0</v>
      </c>
      <c r="E219" s="111">
        <f t="shared" si="3"/>
        <v>0</v>
      </c>
      <c r="F219" s="105"/>
      <c r="G219" s="113" t="str">
        <f>IF(F219&gt;0,PRODUCT('Labor &amp; Overhead Input'!$H$5/'Materials Catalog Input'!F219),"0")</f>
        <v>0</v>
      </c>
      <c r="H219" s="106" t="s">
        <v>294</v>
      </c>
      <c r="I219" s="107" t="s">
        <v>20</v>
      </c>
    </row>
    <row r="220" spans="2:9">
      <c r="B220" s="198">
        <v>315</v>
      </c>
      <c r="C220" s="103" t="s">
        <v>282</v>
      </c>
      <c r="D220" s="104">
        <v>0</v>
      </c>
      <c r="E220" s="111">
        <f t="shared" si="3"/>
        <v>0</v>
      </c>
      <c r="F220" s="105"/>
      <c r="G220" s="113" t="str">
        <f>IF(F220&gt;0,PRODUCT('Labor &amp; Overhead Input'!$H$5/'Materials Catalog Input'!F220),"0")</f>
        <v>0</v>
      </c>
      <c r="H220" s="106" t="s">
        <v>294</v>
      </c>
      <c r="I220" s="107" t="s">
        <v>20</v>
      </c>
    </row>
    <row r="221" spans="2:9">
      <c r="B221" s="198">
        <v>316</v>
      </c>
      <c r="C221" s="103" t="s">
        <v>282</v>
      </c>
      <c r="D221" s="104">
        <v>0</v>
      </c>
      <c r="E221" s="111">
        <f t="shared" si="3"/>
        <v>0</v>
      </c>
      <c r="F221" s="105"/>
      <c r="G221" s="113" t="str">
        <f>IF(F221&gt;0,PRODUCT('Labor &amp; Overhead Input'!$H$5/'Materials Catalog Input'!F221),"0")</f>
        <v>0</v>
      </c>
      <c r="H221" s="106" t="s">
        <v>294</v>
      </c>
      <c r="I221" s="107" t="s">
        <v>20</v>
      </c>
    </row>
    <row r="222" spans="2:9">
      <c r="B222" s="198">
        <v>317</v>
      </c>
      <c r="C222" s="103" t="s">
        <v>282</v>
      </c>
      <c r="D222" s="104">
        <v>0</v>
      </c>
      <c r="E222" s="111">
        <f t="shared" si="3"/>
        <v>0</v>
      </c>
      <c r="F222" s="105"/>
      <c r="G222" s="113" t="str">
        <f>IF(F222&gt;0,PRODUCT('Labor &amp; Overhead Input'!$H$5/'Materials Catalog Input'!F222),"0")</f>
        <v>0</v>
      </c>
      <c r="H222" s="106" t="s">
        <v>294</v>
      </c>
      <c r="I222" s="107" t="s">
        <v>20</v>
      </c>
    </row>
    <row r="223" spans="2:9">
      <c r="B223" s="198">
        <v>318</v>
      </c>
      <c r="C223" s="103" t="s">
        <v>282</v>
      </c>
      <c r="D223" s="104">
        <v>0</v>
      </c>
      <c r="E223" s="111">
        <f t="shared" si="3"/>
        <v>0</v>
      </c>
      <c r="F223" s="105"/>
      <c r="G223" s="113" t="str">
        <f>IF(F223&gt;0,PRODUCT('Labor &amp; Overhead Input'!$H$5/'Materials Catalog Input'!F223),"0")</f>
        <v>0</v>
      </c>
      <c r="H223" s="106" t="s">
        <v>294</v>
      </c>
      <c r="I223" s="107" t="s">
        <v>20</v>
      </c>
    </row>
    <row r="224" spans="2:9">
      <c r="B224" s="198">
        <v>319</v>
      </c>
      <c r="C224" s="103" t="s">
        <v>282</v>
      </c>
      <c r="D224" s="104">
        <v>0</v>
      </c>
      <c r="E224" s="111">
        <f t="shared" si="3"/>
        <v>0</v>
      </c>
      <c r="F224" s="105"/>
      <c r="G224" s="113" t="str">
        <f>IF(F224&gt;0,PRODUCT('Labor &amp; Overhead Input'!$H$5/'Materials Catalog Input'!F224),"0")</f>
        <v>0</v>
      </c>
      <c r="H224" s="106" t="s">
        <v>294</v>
      </c>
      <c r="I224" s="107" t="s">
        <v>20</v>
      </c>
    </row>
    <row r="225" spans="2:9">
      <c r="B225" s="198">
        <v>320</v>
      </c>
      <c r="C225" s="103" t="s">
        <v>282</v>
      </c>
      <c r="D225" s="104">
        <v>0</v>
      </c>
      <c r="E225" s="111">
        <f t="shared" si="3"/>
        <v>0</v>
      </c>
      <c r="F225" s="105"/>
      <c r="G225" s="113" t="str">
        <f>IF(F225&gt;0,PRODUCT('Labor &amp; Overhead Input'!$H$5/'Materials Catalog Input'!F225),"0")</f>
        <v>0</v>
      </c>
      <c r="H225" s="106" t="s">
        <v>294</v>
      </c>
      <c r="I225" s="107" t="s">
        <v>20</v>
      </c>
    </row>
    <row r="226" spans="2:9">
      <c r="B226" s="198">
        <v>321</v>
      </c>
      <c r="C226" s="103" t="s">
        <v>282</v>
      </c>
      <c r="D226" s="104">
        <v>0</v>
      </c>
      <c r="E226" s="111">
        <f t="shared" si="3"/>
        <v>0</v>
      </c>
      <c r="F226" s="105"/>
      <c r="G226" s="113" t="str">
        <f>IF(F226&gt;0,PRODUCT('Labor &amp; Overhead Input'!$H$5/'Materials Catalog Input'!F226),"0")</f>
        <v>0</v>
      </c>
      <c r="H226" s="106" t="s">
        <v>294</v>
      </c>
      <c r="I226" s="107" t="s">
        <v>20</v>
      </c>
    </row>
    <row r="227" spans="2:9">
      <c r="B227" s="198">
        <v>322</v>
      </c>
      <c r="C227" s="103" t="s">
        <v>282</v>
      </c>
      <c r="D227" s="104">
        <v>0</v>
      </c>
      <c r="E227" s="111">
        <f t="shared" si="3"/>
        <v>0</v>
      </c>
      <c r="F227" s="105"/>
      <c r="G227" s="113" t="str">
        <f>IF(F227&gt;0,PRODUCT('Labor &amp; Overhead Input'!$H$5/'Materials Catalog Input'!F227),"0")</f>
        <v>0</v>
      </c>
      <c r="H227" s="106" t="s">
        <v>294</v>
      </c>
      <c r="I227" s="107" t="s">
        <v>20</v>
      </c>
    </row>
    <row r="228" spans="2:9">
      <c r="B228" s="198">
        <v>323</v>
      </c>
      <c r="C228" s="103" t="s">
        <v>282</v>
      </c>
      <c r="D228" s="104">
        <v>0</v>
      </c>
      <c r="E228" s="111">
        <f t="shared" si="3"/>
        <v>0</v>
      </c>
      <c r="F228" s="105"/>
      <c r="G228" s="113" t="str">
        <f>IF(F228&gt;0,PRODUCT('Labor &amp; Overhead Input'!$H$5/'Materials Catalog Input'!F228),"0")</f>
        <v>0</v>
      </c>
      <c r="H228" s="106" t="s">
        <v>294</v>
      </c>
      <c r="I228" s="107" t="s">
        <v>20</v>
      </c>
    </row>
    <row r="229" spans="2:9">
      <c r="B229" s="198">
        <v>324</v>
      </c>
      <c r="C229" s="103" t="s">
        <v>282</v>
      </c>
      <c r="D229" s="104">
        <v>0</v>
      </c>
      <c r="E229" s="111">
        <f t="shared" si="3"/>
        <v>0</v>
      </c>
      <c r="F229" s="105"/>
      <c r="G229" s="113" t="str">
        <f>IF(F229&gt;0,PRODUCT('Labor &amp; Overhead Input'!$H$5/'Materials Catalog Input'!F229),"0")</f>
        <v>0</v>
      </c>
      <c r="H229" s="106" t="s">
        <v>294</v>
      </c>
      <c r="I229" s="107" t="s">
        <v>20</v>
      </c>
    </row>
    <row r="230" spans="2:9">
      <c r="B230" s="198">
        <v>325</v>
      </c>
      <c r="C230" s="103" t="s">
        <v>282</v>
      </c>
      <c r="D230" s="104">
        <v>0</v>
      </c>
      <c r="E230" s="111">
        <f t="shared" si="3"/>
        <v>0</v>
      </c>
      <c r="F230" s="105"/>
      <c r="G230" s="113" t="str">
        <f>IF(F230&gt;0,PRODUCT('Labor &amp; Overhead Input'!$H$5/'Materials Catalog Input'!F230),"0")</f>
        <v>0</v>
      </c>
      <c r="H230" s="106" t="s">
        <v>294</v>
      </c>
      <c r="I230" s="107" t="s">
        <v>20</v>
      </c>
    </row>
    <row r="231" spans="2:9">
      <c r="B231" s="198">
        <v>326</v>
      </c>
      <c r="C231" s="103" t="s">
        <v>282</v>
      </c>
      <c r="D231" s="104">
        <v>0</v>
      </c>
      <c r="E231" s="111">
        <f t="shared" si="3"/>
        <v>0</v>
      </c>
      <c r="F231" s="105"/>
      <c r="G231" s="113" t="str">
        <f>IF(F231&gt;0,PRODUCT('Labor &amp; Overhead Input'!$H$5/'Materials Catalog Input'!F231),"0")</f>
        <v>0</v>
      </c>
      <c r="H231" s="106" t="s">
        <v>294</v>
      </c>
      <c r="I231" s="107" t="s">
        <v>20</v>
      </c>
    </row>
    <row r="232" spans="2:9">
      <c r="B232" s="198">
        <v>327</v>
      </c>
      <c r="C232" s="103" t="s">
        <v>282</v>
      </c>
      <c r="D232" s="104">
        <v>0</v>
      </c>
      <c r="E232" s="111">
        <f t="shared" si="3"/>
        <v>0</v>
      </c>
      <c r="F232" s="105"/>
      <c r="G232" s="113" t="str">
        <f>IF(F232&gt;0,PRODUCT('Labor &amp; Overhead Input'!$H$5/'Materials Catalog Input'!F232),"0")</f>
        <v>0</v>
      </c>
      <c r="H232" s="106" t="s">
        <v>294</v>
      </c>
      <c r="I232" s="107" t="s">
        <v>20</v>
      </c>
    </row>
    <row r="233" spans="2:9">
      <c r="B233" s="198">
        <v>328</v>
      </c>
      <c r="C233" s="103" t="s">
        <v>282</v>
      </c>
      <c r="D233" s="104">
        <v>0</v>
      </c>
      <c r="E233" s="111">
        <f t="shared" si="3"/>
        <v>0</v>
      </c>
      <c r="F233" s="105"/>
      <c r="G233" s="113" t="str">
        <f>IF(F233&gt;0,PRODUCT('Labor &amp; Overhead Input'!$H$5/'Materials Catalog Input'!F233),"0")</f>
        <v>0</v>
      </c>
      <c r="H233" s="106" t="s">
        <v>294</v>
      </c>
      <c r="I233" s="107" t="s">
        <v>20</v>
      </c>
    </row>
    <row r="234" spans="2:9">
      <c r="B234" s="198">
        <v>329</v>
      </c>
      <c r="C234" s="103" t="s">
        <v>282</v>
      </c>
      <c r="D234" s="104">
        <v>0</v>
      </c>
      <c r="E234" s="111">
        <f t="shared" si="3"/>
        <v>0</v>
      </c>
      <c r="F234" s="105"/>
      <c r="G234" s="113" t="str">
        <f>IF(F234&gt;0,PRODUCT('Labor &amp; Overhead Input'!$H$5/'Materials Catalog Input'!F234),"0")</f>
        <v>0</v>
      </c>
      <c r="H234" s="106" t="s">
        <v>294</v>
      </c>
      <c r="I234" s="107" t="s">
        <v>20</v>
      </c>
    </row>
    <row r="235" spans="2:9">
      <c r="B235" s="198">
        <v>330</v>
      </c>
      <c r="C235" s="103" t="s">
        <v>282</v>
      </c>
      <c r="D235" s="104">
        <v>0</v>
      </c>
      <c r="E235" s="111">
        <f t="shared" si="3"/>
        <v>0</v>
      </c>
      <c r="F235" s="105"/>
      <c r="G235" s="113" t="str">
        <f>IF(F235&gt;0,PRODUCT('Labor &amp; Overhead Input'!$H$5/'Materials Catalog Input'!F235),"0")</f>
        <v>0</v>
      </c>
      <c r="H235" s="106" t="s">
        <v>294</v>
      </c>
      <c r="I235" s="107" t="s">
        <v>20</v>
      </c>
    </row>
    <row r="236" spans="2:9">
      <c r="B236" s="198">
        <v>331</v>
      </c>
      <c r="C236" s="103" t="s">
        <v>282</v>
      </c>
      <c r="D236" s="104">
        <v>0</v>
      </c>
      <c r="E236" s="111">
        <f t="shared" si="3"/>
        <v>0</v>
      </c>
      <c r="F236" s="105"/>
      <c r="G236" s="113" t="str">
        <f>IF(F236&gt;0,PRODUCT('Labor &amp; Overhead Input'!$H$5/'Materials Catalog Input'!F236),"0")</f>
        <v>0</v>
      </c>
      <c r="H236" s="106" t="s">
        <v>294</v>
      </c>
      <c r="I236" s="107" t="s">
        <v>20</v>
      </c>
    </row>
    <row r="237" spans="2:9">
      <c r="B237" s="198">
        <v>332</v>
      </c>
      <c r="C237" s="103" t="s">
        <v>282</v>
      </c>
      <c r="D237" s="104">
        <v>0</v>
      </c>
      <c r="E237" s="111">
        <f t="shared" si="3"/>
        <v>0</v>
      </c>
      <c r="F237" s="105"/>
      <c r="G237" s="113" t="str">
        <f>IF(F237&gt;0,PRODUCT('Labor &amp; Overhead Input'!$H$5/'Materials Catalog Input'!F237),"0")</f>
        <v>0</v>
      </c>
      <c r="H237" s="106" t="s">
        <v>294</v>
      </c>
      <c r="I237" s="107" t="s">
        <v>20</v>
      </c>
    </row>
    <row r="238" spans="2:9">
      <c r="B238" s="198">
        <v>333</v>
      </c>
      <c r="C238" s="103" t="s">
        <v>282</v>
      </c>
      <c r="D238" s="104">
        <v>0</v>
      </c>
      <c r="E238" s="111">
        <f t="shared" si="3"/>
        <v>0</v>
      </c>
      <c r="F238" s="105"/>
      <c r="G238" s="113" t="str">
        <f>IF(F238&gt;0,PRODUCT('Labor &amp; Overhead Input'!$H$5/'Materials Catalog Input'!F238),"0")</f>
        <v>0</v>
      </c>
      <c r="H238" s="106" t="s">
        <v>294</v>
      </c>
      <c r="I238" s="107" t="s">
        <v>20</v>
      </c>
    </row>
    <row r="239" spans="2:9">
      <c r="B239" s="198">
        <v>334</v>
      </c>
      <c r="C239" s="103" t="s">
        <v>282</v>
      </c>
      <c r="D239" s="104">
        <v>0</v>
      </c>
      <c r="E239" s="111">
        <f t="shared" si="3"/>
        <v>0</v>
      </c>
      <c r="F239" s="105"/>
      <c r="G239" s="113" t="str">
        <f>IF(F239&gt;0,PRODUCT('Labor &amp; Overhead Input'!$H$5/'Materials Catalog Input'!F239),"0")</f>
        <v>0</v>
      </c>
      <c r="H239" s="106" t="s">
        <v>294</v>
      </c>
      <c r="I239" s="107" t="s">
        <v>20</v>
      </c>
    </row>
    <row r="240" spans="2:9">
      <c r="B240" s="198">
        <v>335</v>
      </c>
      <c r="C240" s="103" t="s">
        <v>282</v>
      </c>
      <c r="D240" s="104">
        <v>0</v>
      </c>
      <c r="E240" s="111">
        <f t="shared" si="3"/>
        <v>0</v>
      </c>
      <c r="F240" s="105"/>
      <c r="G240" s="113" t="str">
        <f>IF(F240&gt;0,PRODUCT('Labor &amp; Overhead Input'!$H$5/'Materials Catalog Input'!F240),"0")</f>
        <v>0</v>
      </c>
      <c r="H240" s="106" t="s">
        <v>294</v>
      </c>
      <c r="I240" s="107" t="s">
        <v>20</v>
      </c>
    </row>
    <row r="241" spans="2:9">
      <c r="B241" s="198">
        <v>336</v>
      </c>
      <c r="C241" s="103" t="s">
        <v>282</v>
      </c>
      <c r="D241" s="104">
        <v>0</v>
      </c>
      <c r="E241" s="111">
        <f t="shared" si="3"/>
        <v>0</v>
      </c>
      <c r="F241" s="105"/>
      <c r="G241" s="113" t="str">
        <f>IF(F241&gt;0,PRODUCT('Labor &amp; Overhead Input'!$H$5/'Materials Catalog Input'!F241),"0")</f>
        <v>0</v>
      </c>
      <c r="H241" s="106" t="s">
        <v>294</v>
      </c>
      <c r="I241" s="107" t="s">
        <v>20</v>
      </c>
    </row>
    <row r="242" spans="2:9">
      <c r="B242" s="198">
        <v>337</v>
      </c>
      <c r="C242" s="103" t="s">
        <v>282</v>
      </c>
      <c r="D242" s="104">
        <v>0</v>
      </c>
      <c r="E242" s="111">
        <f t="shared" si="3"/>
        <v>0</v>
      </c>
      <c r="F242" s="105"/>
      <c r="G242" s="113" t="str">
        <f>IF(F242&gt;0,PRODUCT('Labor &amp; Overhead Input'!$H$5/'Materials Catalog Input'!F242),"0")</f>
        <v>0</v>
      </c>
      <c r="H242" s="106" t="s">
        <v>294</v>
      </c>
      <c r="I242" s="107" t="s">
        <v>20</v>
      </c>
    </row>
    <row r="243" spans="2:9">
      <c r="B243" s="198">
        <v>338</v>
      </c>
      <c r="C243" s="103" t="s">
        <v>282</v>
      </c>
      <c r="D243" s="104">
        <v>0</v>
      </c>
      <c r="E243" s="111">
        <f t="shared" si="3"/>
        <v>0</v>
      </c>
      <c r="F243" s="105"/>
      <c r="G243" s="113" t="str">
        <f>IF(F243&gt;0,PRODUCT('Labor &amp; Overhead Input'!$H$5/'Materials Catalog Input'!F243),"0")</f>
        <v>0</v>
      </c>
      <c r="H243" s="106" t="s">
        <v>294</v>
      </c>
      <c r="I243" s="107" t="s">
        <v>20</v>
      </c>
    </row>
    <row r="244" spans="2:9">
      <c r="B244" s="198">
        <v>339</v>
      </c>
      <c r="C244" s="103" t="s">
        <v>282</v>
      </c>
      <c r="D244" s="104">
        <v>0</v>
      </c>
      <c r="E244" s="111">
        <f t="shared" si="3"/>
        <v>0</v>
      </c>
      <c r="F244" s="105"/>
      <c r="G244" s="113" t="str">
        <f>IF(F244&gt;0,PRODUCT('Labor &amp; Overhead Input'!$H$5/'Materials Catalog Input'!F244),"0")</f>
        <v>0</v>
      </c>
      <c r="H244" s="106" t="s">
        <v>294</v>
      </c>
      <c r="I244" s="107" t="s">
        <v>20</v>
      </c>
    </row>
    <row r="245" spans="2:9">
      <c r="B245" s="198">
        <v>340</v>
      </c>
      <c r="C245" s="103" t="s">
        <v>282</v>
      </c>
      <c r="D245" s="104">
        <v>0</v>
      </c>
      <c r="E245" s="111">
        <f t="shared" si="3"/>
        <v>0</v>
      </c>
      <c r="F245" s="105"/>
      <c r="G245" s="113" t="str">
        <f>IF(F245&gt;0,PRODUCT('Labor &amp; Overhead Input'!$H$5/'Materials Catalog Input'!F245),"0")</f>
        <v>0</v>
      </c>
      <c r="H245" s="106" t="s">
        <v>294</v>
      </c>
      <c r="I245" s="107" t="s">
        <v>20</v>
      </c>
    </row>
    <row r="246" spans="2:9">
      <c r="B246" s="198">
        <v>341</v>
      </c>
      <c r="C246" s="103" t="s">
        <v>282</v>
      </c>
      <c r="D246" s="104">
        <v>0</v>
      </c>
      <c r="E246" s="111">
        <f t="shared" si="3"/>
        <v>0</v>
      </c>
      <c r="F246" s="105"/>
      <c r="G246" s="113" t="str">
        <f>IF(F246&gt;0,PRODUCT('Labor &amp; Overhead Input'!$H$5/'Materials Catalog Input'!F246),"0")</f>
        <v>0</v>
      </c>
      <c r="H246" s="106" t="s">
        <v>294</v>
      </c>
      <c r="I246" s="107" t="s">
        <v>20</v>
      </c>
    </row>
    <row r="247" spans="2:9">
      <c r="B247" s="198">
        <v>342</v>
      </c>
      <c r="C247" s="103" t="s">
        <v>282</v>
      </c>
      <c r="D247" s="104">
        <v>0</v>
      </c>
      <c r="E247" s="111">
        <f t="shared" si="3"/>
        <v>0</v>
      </c>
      <c r="F247" s="105"/>
      <c r="G247" s="113" t="str">
        <f>IF(F247&gt;0,PRODUCT('Labor &amp; Overhead Input'!$H$5/'Materials Catalog Input'!F247),"0")</f>
        <v>0</v>
      </c>
      <c r="H247" s="106" t="s">
        <v>294</v>
      </c>
      <c r="I247" s="107" t="s">
        <v>20</v>
      </c>
    </row>
    <row r="248" spans="2:9">
      <c r="B248" s="198">
        <v>343</v>
      </c>
      <c r="C248" s="103" t="s">
        <v>282</v>
      </c>
      <c r="D248" s="104">
        <v>0</v>
      </c>
      <c r="E248" s="111">
        <f t="shared" si="3"/>
        <v>0</v>
      </c>
      <c r="F248" s="105"/>
      <c r="G248" s="113" t="str">
        <f>IF(F248&gt;0,PRODUCT('Labor &amp; Overhead Input'!$H$5/'Materials Catalog Input'!F248),"0")</f>
        <v>0</v>
      </c>
      <c r="H248" s="106" t="s">
        <v>294</v>
      </c>
      <c r="I248" s="107" t="s">
        <v>20</v>
      </c>
    </row>
    <row r="249" spans="2:9">
      <c r="B249" s="198">
        <v>344</v>
      </c>
      <c r="C249" s="103" t="s">
        <v>282</v>
      </c>
      <c r="D249" s="104">
        <v>0</v>
      </c>
      <c r="E249" s="111">
        <f t="shared" si="3"/>
        <v>0</v>
      </c>
      <c r="F249" s="105"/>
      <c r="G249" s="113" t="str">
        <f>IF(F249&gt;0,PRODUCT('Labor &amp; Overhead Input'!$H$5/'Materials Catalog Input'!F249),"0")</f>
        <v>0</v>
      </c>
      <c r="H249" s="106" t="s">
        <v>294</v>
      </c>
      <c r="I249" s="107" t="s">
        <v>20</v>
      </c>
    </row>
    <row r="250" spans="2:9">
      <c r="B250" s="198">
        <v>345</v>
      </c>
      <c r="C250" s="103" t="s">
        <v>282</v>
      </c>
      <c r="D250" s="104">
        <v>0</v>
      </c>
      <c r="E250" s="111">
        <f t="shared" si="3"/>
        <v>0</v>
      </c>
      <c r="F250" s="105"/>
      <c r="G250" s="113" t="str">
        <f>IF(F250&gt;0,PRODUCT('Labor &amp; Overhead Input'!$H$5/'Materials Catalog Input'!F250),"0")</f>
        <v>0</v>
      </c>
      <c r="H250" s="106" t="s">
        <v>294</v>
      </c>
      <c r="I250" s="107" t="s">
        <v>20</v>
      </c>
    </row>
    <row r="251" spans="2:9">
      <c r="B251" s="198">
        <v>346</v>
      </c>
      <c r="C251" s="103" t="s">
        <v>282</v>
      </c>
      <c r="D251" s="104">
        <v>0</v>
      </c>
      <c r="E251" s="111">
        <f t="shared" si="3"/>
        <v>0</v>
      </c>
      <c r="F251" s="105"/>
      <c r="G251" s="113" t="str">
        <f>IF(F251&gt;0,PRODUCT('Labor &amp; Overhead Input'!$H$5/'Materials Catalog Input'!F251),"0")</f>
        <v>0</v>
      </c>
      <c r="H251" s="106" t="s">
        <v>294</v>
      </c>
      <c r="I251" s="107" t="s">
        <v>20</v>
      </c>
    </row>
    <row r="252" spans="2:9">
      <c r="B252" s="198">
        <v>347</v>
      </c>
      <c r="C252" s="103" t="s">
        <v>282</v>
      </c>
      <c r="D252" s="104">
        <v>0</v>
      </c>
      <c r="E252" s="111">
        <f t="shared" si="3"/>
        <v>0</v>
      </c>
      <c r="F252" s="105"/>
      <c r="G252" s="113" t="str">
        <f>IF(F252&gt;0,PRODUCT('Labor &amp; Overhead Input'!$H$5/'Materials Catalog Input'!F252),"0")</f>
        <v>0</v>
      </c>
      <c r="H252" s="106" t="s">
        <v>294</v>
      </c>
      <c r="I252" s="107" t="s">
        <v>20</v>
      </c>
    </row>
    <row r="253" spans="2:9">
      <c r="B253" s="198">
        <v>348</v>
      </c>
      <c r="C253" s="103" t="s">
        <v>282</v>
      </c>
      <c r="D253" s="104">
        <v>0</v>
      </c>
      <c r="E253" s="111">
        <f t="shared" si="3"/>
        <v>0</v>
      </c>
      <c r="F253" s="105"/>
      <c r="G253" s="113" t="str">
        <f>IF(F253&gt;0,PRODUCT('Labor &amp; Overhead Input'!$H$5/'Materials Catalog Input'!F253),"0")</f>
        <v>0</v>
      </c>
      <c r="H253" s="106" t="s">
        <v>294</v>
      </c>
      <c r="I253" s="107" t="s">
        <v>20</v>
      </c>
    </row>
    <row r="254" spans="2:9">
      <c r="B254" s="198">
        <v>349</v>
      </c>
      <c r="C254" s="103" t="s">
        <v>282</v>
      </c>
      <c r="D254" s="104">
        <v>0</v>
      </c>
      <c r="E254" s="111">
        <f t="shared" si="3"/>
        <v>0</v>
      </c>
      <c r="F254" s="105"/>
      <c r="G254" s="113" t="str">
        <f>IF(F254&gt;0,PRODUCT('Labor &amp; Overhead Input'!$H$5/'Materials Catalog Input'!F254),"0")</f>
        <v>0</v>
      </c>
      <c r="H254" s="106" t="s">
        <v>294</v>
      </c>
      <c r="I254" s="107" t="s">
        <v>20</v>
      </c>
    </row>
    <row r="255" spans="2:9">
      <c r="B255" s="198">
        <v>350</v>
      </c>
      <c r="C255" s="103" t="s">
        <v>282</v>
      </c>
      <c r="D255" s="104">
        <v>0</v>
      </c>
      <c r="E255" s="111">
        <f t="shared" si="3"/>
        <v>0</v>
      </c>
      <c r="F255" s="105"/>
      <c r="G255" s="113" t="str">
        <f>IF(F255&gt;0,PRODUCT('Labor &amp; Overhead Input'!$H$5/'Materials Catalog Input'!F255),"0")</f>
        <v>0</v>
      </c>
      <c r="H255" s="106" t="s">
        <v>294</v>
      </c>
      <c r="I255" s="107" t="s">
        <v>20</v>
      </c>
    </row>
    <row r="256" spans="2:9">
      <c r="B256" s="198">
        <v>351</v>
      </c>
      <c r="C256" s="103" t="s">
        <v>282</v>
      </c>
      <c r="D256" s="104">
        <v>0</v>
      </c>
      <c r="E256" s="111">
        <f t="shared" si="3"/>
        <v>0</v>
      </c>
      <c r="F256" s="105"/>
      <c r="G256" s="113" t="str">
        <f>IF(F256&gt;0,PRODUCT('Labor &amp; Overhead Input'!$H$5/'Materials Catalog Input'!F256),"0")</f>
        <v>0</v>
      </c>
      <c r="H256" s="106" t="s">
        <v>294</v>
      </c>
      <c r="I256" s="107" t="s">
        <v>20</v>
      </c>
    </row>
    <row r="257" spans="2:9">
      <c r="B257" s="198">
        <v>352</v>
      </c>
      <c r="C257" s="103" t="s">
        <v>282</v>
      </c>
      <c r="D257" s="104">
        <v>0</v>
      </c>
      <c r="E257" s="111">
        <f t="shared" si="3"/>
        <v>0</v>
      </c>
      <c r="F257" s="105"/>
      <c r="G257" s="113" t="str">
        <f>IF(F257&gt;0,PRODUCT('Labor &amp; Overhead Input'!$H$5/'Materials Catalog Input'!F257),"0")</f>
        <v>0</v>
      </c>
      <c r="H257" s="106" t="s">
        <v>294</v>
      </c>
      <c r="I257" s="107" t="s">
        <v>20</v>
      </c>
    </row>
    <row r="258" spans="2:9">
      <c r="B258" s="198">
        <v>353</v>
      </c>
      <c r="C258" s="103" t="s">
        <v>282</v>
      </c>
      <c r="D258" s="104">
        <v>0</v>
      </c>
      <c r="E258" s="111">
        <f t="shared" si="3"/>
        <v>0</v>
      </c>
      <c r="F258" s="105"/>
      <c r="G258" s="113" t="str">
        <f>IF(F258&gt;0,PRODUCT('Labor &amp; Overhead Input'!$H$5/'Materials Catalog Input'!F258),"0")</f>
        <v>0</v>
      </c>
      <c r="H258" s="106" t="s">
        <v>294</v>
      </c>
      <c r="I258" s="107" t="s">
        <v>20</v>
      </c>
    </row>
    <row r="259" spans="2:9">
      <c r="B259" s="198">
        <v>354</v>
      </c>
      <c r="C259" s="103" t="s">
        <v>282</v>
      </c>
      <c r="D259" s="104">
        <v>0</v>
      </c>
      <c r="E259" s="111">
        <f t="shared" si="3"/>
        <v>0</v>
      </c>
      <c r="F259" s="105"/>
      <c r="G259" s="113" t="str">
        <f>IF(F259&gt;0,PRODUCT('Labor &amp; Overhead Input'!$H$5/'Materials Catalog Input'!F259),"0")</f>
        <v>0</v>
      </c>
      <c r="H259" s="106" t="s">
        <v>294</v>
      </c>
      <c r="I259" s="107" t="s">
        <v>20</v>
      </c>
    </row>
    <row r="260" spans="2:9">
      <c r="B260" s="198">
        <v>355</v>
      </c>
      <c r="C260" s="103" t="s">
        <v>282</v>
      </c>
      <c r="D260" s="104">
        <v>0</v>
      </c>
      <c r="E260" s="111">
        <f t="shared" si="3"/>
        <v>0</v>
      </c>
      <c r="F260" s="105"/>
      <c r="G260" s="113" t="str">
        <f>IF(F260&gt;0,PRODUCT('Labor &amp; Overhead Input'!$H$5/'Materials Catalog Input'!F260),"0")</f>
        <v>0</v>
      </c>
      <c r="H260" s="106" t="s">
        <v>294</v>
      </c>
      <c r="I260" s="107" t="s">
        <v>20</v>
      </c>
    </row>
    <row r="261" spans="2:9">
      <c r="B261" s="198">
        <v>356</v>
      </c>
      <c r="C261" s="103" t="s">
        <v>282</v>
      </c>
      <c r="D261" s="104">
        <v>0</v>
      </c>
      <c r="E261" s="111">
        <f t="shared" ref="E261:E324" si="4">D261*(1+$I$3)</f>
        <v>0</v>
      </c>
      <c r="F261" s="105"/>
      <c r="G261" s="113" t="str">
        <f>IF(F261&gt;0,PRODUCT('Labor &amp; Overhead Input'!$H$5/'Materials Catalog Input'!F261),"0")</f>
        <v>0</v>
      </c>
      <c r="H261" s="106" t="s">
        <v>294</v>
      </c>
      <c r="I261" s="107" t="s">
        <v>20</v>
      </c>
    </row>
    <row r="262" spans="2:9">
      <c r="B262" s="198">
        <v>357</v>
      </c>
      <c r="C262" s="103" t="s">
        <v>282</v>
      </c>
      <c r="D262" s="104">
        <v>0</v>
      </c>
      <c r="E262" s="111">
        <f t="shared" si="4"/>
        <v>0</v>
      </c>
      <c r="F262" s="105"/>
      <c r="G262" s="113" t="str">
        <f>IF(F262&gt;0,PRODUCT('Labor &amp; Overhead Input'!$H$5/'Materials Catalog Input'!F262),"0")</f>
        <v>0</v>
      </c>
      <c r="H262" s="106" t="s">
        <v>294</v>
      </c>
      <c r="I262" s="107" t="s">
        <v>20</v>
      </c>
    </row>
    <row r="263" spans="2:9">
      <c r="B263" s="198">
        <v>358</v>
      </c>
      <c r="C263" s="103" t="s">
        <v>282</v>
      </c>
      <c r="D263" s="104">
        <v>0</v>
      </c>
      <c r="E263" s="111">
        <f t="shared" si="4"/>
        <v>0</v>
      </c>
      <c r="F263" s="105"/>
      <c r="G263" s="113" t="str">
        <f>IF(F263&gt;0,PRODUCT('Labor &amp; Overhead Input'!$H$5/'Materials Catalog Input'!F263),"0")</f>
        <v>0</v>
      </c>
      <c r="H263" s="106" t="s">
        <v>294</v>
      </c>
      <c r="I263" s="107" t="s">
        <v>20</v>
      </c>
    </row>
    <row r="264" spans="2:9">
      <c r="B264" s="198">
        <v>359</v>
      </c>
      <c r="C264" s="103" t="s">
        <v>282</v>
      </c>
      <c r="D264" s="104">
        <v>0</v>
      </c>
      <c r="E264" s="111">
        <f t="shared" si="4"/>
        <v>0</v>
      </c>
      <c r="F264" s="105"/>
      <c r="G264" s="113" t="str">
        <f>IF(F264&gt;0,PRODUCT('Labor &amp; Overhead Input'!$H$5/'Materials Catalog Input'!F264),"0")</f>
        <v>0</v>
      </c>
      <c r="H264" s="106" t="s">
        <v>294</v>
      </c>
      <c r="I264" s="107" t="s">
        <v>20</v>
      </c>
    </row>
    <row r="265" spans="2:9">
      <c r="B265" s="198">
        <v>360</v>
      </c>
      <c r="C265" s="103" t="s">
        <v>282</v>
      </c>
      <c r="D265" s="104">
        <v>0</v>
      </c>
      <c r="E265" s="111">
        <f t="shared" si="4"/>
        <v>0</v>
      </c>
      <c r="F265" s="105"/>
      <c r="G265" s="113" t="str">
        <f>IF(F265&gt;0,PRODUCT('Labor &amp; Overhead Input'!$H$5/'Materials Catalog Input'!F265),"0")</f>
        <v>0</v>
      </c>
      <c r="H265" s="106" t="s">
        <v>294</v>
      </c>
      <c r="I265" s="107" t="s">
        <v>20</v>
      </c>
    </row>
    <row r="266" spans="2:9">
      <c r="B266" s="198">
        <v>361</v>
      </c>
      <c r="C266" s="103" t="s">
        <v>282</v>
      </c>
      <c r="D266" s="104">
        <v>0</v>
      </c>
      <c r="E266" s="111">
        <f t="shared" si="4"/>
        <v>0</v>
      </c>
      <c r="F266" s="105"/>
      <c r="G266" s="113" t="str">
        <f>IF(F266&gt;0,PRODUCT('Labor &amp; Overhead Input'!$H$5/'Materials Catalog Input'!F266),"0")</f>
        <v>0</v>
      </c>
      <c r="H266" s="106" t="s">
        <v>294</v>
      </c>
      <c r="I266" s="107" t="s">
        <v>20</v>
      </c>
    </row>
    <row r="267" spans="2:9">
      <c r="B267" s="198">
        <v>362</v>
      </c>
      <c r="C267" s="103" t="s">
        <v>282</v>
      </c>
      <c r="D267" s="104">
        <v>0</v>
      </c>
      <c r="E267" s="111">
        <f t="shared" si="4"/>
        <v>0</v>
      </c>
      <c r="F267" s="105"/>
      <c r="G267" s="113" t="str">
        <f>IF(F267&gt;0,PRODUCT('Labor &amp; Overhead Input'!$H$5/'Materials Catalog Input'!F267),"0")</f>
        <v>0</v>
      </c>
      <c r="H267" s="106" t="s">
        <v>294</v>
      </c>
      <c r="I267" s="107" t="s">
        <v>20</v>
      </c>
    </row>
    <row r="268" spans="2:9">
      <c r="B268" s="198">
        <v>363</v>
      </c>
      <c r="C268" s="103" t="s">
        <v>282</v>
      </c>
      <c r="D268" s="104">
        <v>0</v>
      </c>
      <c r="E268" s="111">
        <f t="shared" si="4"/>
        <v>0</v>
      </c>
      <c r="F268" s="105"/>
      <c r="G268" s="113" t="str">
        <f>IF(F268&gt;0,PRODUCT('Labor &amp; Overhead Input'!$H$5/'Materials Catalog Input'!F268),"0")</f>
        <v>0</v>
      </c>
      <c r="H268" s="106" t="s">
        <v>294</v>
      </c>
      <c r="I268" s="107" t="s">
        <v>20</v>
      </c>
    </row>
    <row r="269" spans="2:9">
      <c r="B269" s="198">
        <v>364</v>
      </c>
      <c r="C269" s="103" t="s">
        <v>282</v>
      </c>
      <c r="D269" s="104">
        <v>0</v>
      </c>
      <c r="E269" s="111">
        <f t="shared" si="4"/>
        <v>0</v>
      </c>
      <c r="F269" s="105"/>
      <c r="G269" s="113" t="str">
        <f>IF(F269&gt;0,PRODUCT('Labor &amp; Overhead Input'!$H$5/'Materials Catalog Input'!F269),"0")</f>
        <v>0</v>
      </c>
      <c r="H269" s="106" t="s">
        <v>294</v>
      </c>
      <c r="I269" s="107" t="s">
        <v>20</v>
      </c>
    </row>
    <row r="270" spans="2:9">
      <c r="B270" s="198">
        <v>365</v>
      </c>
      <c r="C270" s="103" t="s">
        <v>282</v>
      </c>
      <c r="D270" s="104">
        <v>0</v>
      </c>
      <c r="E270" s="111">
        <f t="shared" si="4"/>
        <v>0</v>
      </c>
      <c r="F270" s="105"/>
      <c r="G270" s="113" t="str">
        <f>IF(F270&gt;0,PRODUCT('Labor &amp; Overhead Input'!$H$5/'Materials Catalog Input'!F270),"0")</f>
        <v>0</v>
      </c>
      <c r="H270" s="106" t="s">
        <v>294</v>
      </c>
      <c r="I270" s="107" t="s">
        <v>20</v>
      </c>
    </row>
    <row r="271" spans="2:9">
      <c r="B271" s="198">
        <v>366</v>
      </c>
      <c r="C271" s="103" t="s">
        <v>282</v>
      </c>
      <c r="D271" s="104">
        <v>0</v>
      </c>
      <c r="E271" s="111">
        <f t="shared" si="4"/>
        <v>0</v>
      </c>
      <c r="F271" s="105"/>
      <c r="G271" s="113" t="str">
        <f>IF(F271&gt;0,PRODUCT('Labor &amp; Overhead Input'!$H$5/'Materials Catalog Input'!F271),"0")</f>
        <v>0</v>
      </c>
      <c r="H271" s="106" t="s">
        <v>294</v>
      </c>
      <c r="I271" s="107" t="s">
        <v>20</v>
      </c>
    </row>
    <row r="272" spans="2:9">
      <c r="B272" s="198">
        <v>367</v>
      </c>
      <c r="C272" s="103" t="s">
        <v>282</v>
      </c>
      <c r="D272" s="104">
        <v>0</v>
      </c>
      <c r="E272" s="111">
        <f t="shared" si="4"/>
        <v>0</v>
      </c>
      <c r="F272" s="105"/>
      <c r="G272" s="113" t="str">
        <f>IF(F272&gt;0,PRODUCT('Labor &amp; Overhead Input'!$H$5/'Materials Catalog Input'!F272),"0")</f>
        <v>0</v>
      </c>
      <c r="H272" s="106" t="s">
        <v>294</v>
      </c>
      <c r="I272" s="107" t="s">
        <v>20</v>
      </c>
    </row>
    <row r="273" spans="2:9">
      <c r="B273" s="198">
        <v>368</v>
      </c>
      <c r="C273" s="103" t="s">
        <v>282</v>
      </c>
      <c r="D273" s="104">
        <v>0</v>
      </c>
      <c r="E273" s="111">
        <f t="shared" si="4"/>
        <v>0</v>
      </c>
      <c r="F273" s="105"/>
      <c r="G273" s="113" t="str">
        <f>IF(F273&gt;0,PRODUCT('Labor &amp; Overhead Input'!$H$5/'Materials Catalog Input'!F273),"0")</f>
        <v>0</v>
      </c>
      <c r="H273" s="106" t="s">
        <v>294</v>
      </c>
      <c r="I273" s="107" t="s">
        <v>20</v>
      </c>
    </row>
    <row r="274" spans="2:9">
      <c r="B274" s="198">
        <v>369</v>
      </c>
      <c r="C274" s="103" t="s">
        <v>282</v>
      </c>
      <c r="D274" s="104">
        <v>0</v>
      </c>
      <c r="E274" s="111">
        <f t="shared" si="4"/>
        <v>0</v>
      </c>
      <c r="F274" s="105"/>
      <c r="G274" s="113" t="str">
        <f>IF(F274&gt;0,PRODUCT('Labor &amp; Overhead Input'!$H$5/'Materials Catalog Input'!F274),"0")</f>
        <v>0</v>
      </c>
      <c r="H274" s="106" t="s">
        <v>294</v>
      </c>
      <c r="I274" s="107" t="s">
        <v>20</v>
      </c>
    </row>
    <row r="275" spans="2:9">
      <c r="B275" s="198">
        <v>370</v>
      </c>
      <c r="C275" s="103" t="s">
        <v>282</v>
      </c>
      <c r="D275" s="104">
        <v>0</v>
      </c>
      <c r="E275" s="111">
        <f t="shared" si="4"/>
        <v>0</v>
      </c>
      <c r="F275" s="105"/>
      <c r="G275" s="113" t="str">
        <f>IF(F275&gt;0,PRODUCT('Labor &amp; Overhead Input'!$H$5/'Materials Catalog Input'!F275),"0")</f>
        <v>0</v>
      </c>
      <c r="H275" s="106" t="s">
        <v>294</v>
      </c>
      <c r="I275" s="107" t="s">
        <v>20</v>
      </c>
    </row>
    <row r="276" spans="2:9">
      <c r="B276" s="198">
        <v>371</v>
      </c>
      <c r="C276" s="103" t="s">
        <v>282</v>
      </c>
      <c r="D276" s="104">
        <v>0</v>
      </c>
      <c r="E276" s="111">
        <f t="shared" si="4"/>
        <v>0</v>
      </c>
      <c r="F276" s="105"/>
      <c r="G276" s="113" t="str">
        <f>IF(F276&gt;0,PRODUCT('Labor &amp; Overhead Input'!$H$5/'Materials Catalog Input'!F276),"0")</f>
        <v>0</v>
      </c>
      <c r="H276" s="106" t="s">
        <v>294</v>
      </c>
      <c r="I276" s="107" t="s">
        <v>20</v>
      </c>
    </row>
    <row r="277" spans="2:9">
      <c r="B277" s="198">
        <v>372</v>
      </c>
      <c r="C277" s="103" t="s">
        <v>282</v>
      </c>
      <c r="D277" s="104">
        <v>0</v>
      </c>
      <c r="E277" s="111">
        <f t="shared" si="4"/>
        <v>0</v>
      </c>
      <c r="F277" s="105"/>
      <c r="G277" s="113" t="str">
        <f>IF(F277&gt;0,PRODUCT('Labor &amp; Overhead Input'!$H$5/'Materials Catalog Input'!F277),"0")</f>
        <v>0</v>
      </c>
      <c r="H277" s="106" t="s">
        <v>294</v>
      </c>
      <c r="I277" s="107" t="s">
        <v>20</v>
      </c>
    </row>
    <row r="278" spans="2:9">
      <c r="B278" s="198">
        <v>373</v>
      </c>
      <c r="C278" s="103" t="s">
        <v>282</v>
      </c>
      <c r="D278" s="104">
        <v>0</v>
      </c>
      <c r="E278" s="111">
        <f t="shared" si="4"/>
        <v>0</v>
      </c>
      <c r="F278" s="105"/>
      <c r="G278" s="113" t="str">
        <f>IF(F278&gt;0,PRODUCT('Labor &amp; Overhead Input'!$H$5/'Materials Catalog Input'!F278),"0")</f>
        <v>0</v>
      </c>
      <c r="H278" s="106" t="s">
        <v>294</v>
      </c>
      <c r="I278" s="107" t="s">
        <v>20</v>
      </c>
    </row>
    <row r="279" spans="2:9">
      <c r="B279" s="198">
        <v>374</v>
      </c>
      <c r="C279" s="103" t="s">
        <v>282</v>
      </c>
      <c r="D279" s="104">
        <v>0</v>
      </c>
      <c r="E279" s="111">
        <f t="shared" si="4"/>
        <v>0</v>
      </c>
      <c r="F279" s="105"/>
      <c r="G279" s="113" t="str">
        <f>IF(F279&gt;0,PRODUCT('Labor &amp; Overhead Input'!$H$5/'Materials Catalog Input'!F279),"0")</f>
        <v>0</v>
      </c>
      <c r="H279" s="106" t="s">
        <v>294</v>
      </c>
      <c r="I279" s="107" t="s">
        <v>20</v>
      </c>
    </row>
    <row r="280" spans="2:9">
      <c r="B280" s="198">
        <v>375</v>
      </c>
      <c r="C280" s="103" t="s">
        <v>282</v>
      </c>
      <c r="D280" s="104">
        <v>0</v>
      </c>
      <c r="E280" s="111">
        <f t="shared" si="4"/>
        <v>0</v>
      </c>
      <c r="F280" s="105"/>
      <c r="G280" s="113" t="str">
        <f>IF(F280&gt;0,PRODUCT('Labor &amp; Overhead Input'!$H$5/'Materials Catalog Input'!F280),"0")</f>
        <v>0</v>
      </c>
      <c r="H280" s="106" t="s">
        <v>294</v>
      </c>
      <c r="I280" s="107" t="s">
        <v>20</v>
      </c>
    </row>
    <row r="281" spans="2:9">
      <c r="B281" s="198">
        <v>376</v>
      </c>
      <c r="C281" s="103" t="s">
        <v>282</v>
      </c>
      <c r="D281" s="104">
        <v>0</v>
      </c>
      <c r="E281" s="111">
        <f t="shared" si="4"/>
        <v>0</v>
      </c>
      <c r="F281" s="105"/>
      <c r="G281" s="113" t="str">
        <f>IF(F281&gt;0,PRODUCT('Labor &amp; Overhead Input'!$H$5/'Materials Catalog Input'!F281),"0")</f>
        <v>0</v>
      </c>
      <c r="H281" s="106" t="s">
        <v>294</v>
      </c>
      <c r="I281" s="107" t="s">
        <v>20</v>
      </c>
    </row>
    <row r="282" spans="2:9">
      <c r="B282" s="198">
        <v>377</v>
      </c>
      <c r="C282" s="103" t="s">
        <v>282</v>
      </c>
      <c r="D282" s="104">
        <v>0</v>
      </c>
      <c r="E282" s="111">
        <f t="shared" si="4"/>
        <v>0</v>
      </c>
      <c r="F282" s="105"/>
      <c r="G282" s="113" t="str">
        <f>IF(F282&gt;0,PRODUCT('Labor &amp; Overhead Input'!$H$5/'Materials Catalog Input'!F282),"0")</f>
        <v>0</v>
      </c>
      <c r="H282" s="106" t="s">
        <v>294</v>
      </c>
      <c r="I282" s="107" t="s">
        <v>20</v>
      </c>
    </row>
    <row r="283" spans="2:9">
      <c r="B283" s="198">
        <v>378</v>
      </c>
      <c r="C283" s="103" t="s">
        <v>282</v>
      </c>
      <c r="D283" s="104">
        <v>0</v>
      </c>
      <c r="E283" s="111">
        <f t="shared" si="4"/>
        <v>0</v>
      </c>
      <c r="F283" s="105"/>
      <c r="G283" s="113" t="str">
        <f>IF(F283&gt;0,PRODUCT('Labor &amp; Overhead Input'!$H$5/'Materials Catalog Input'!F283),"0")</f>
        <v>0</v>
      </c>
      <c r="H283" s="106" t="s">
        <v>294</v>
      </c>
      <c r="I283" s="107" t="s">
        <v>20</v>
      </c>
    </row>
    <row r="284" spans="2:9">
      <c r="B284" s="198">
        <v>379</v>
      </c>
      <c r="C284" s="103" t="s">
        <v>282</v>
      </c>
      <c r="D284" s="104">
        <v>0</v>
      </c>
      <c r="E284" s="111">
        <f t="shared" si="4"/>
        <v>0</v>
      </c>
      <c r="F284" s="105"/>
      <c r="G284" s="113" t="str">
        <f>IF(F284&gt;0,PRODUCT('Labor &amp; Overhead Input'!$H$5/'Materials Catalog Input'!F284),"0")</f>
        <v>0</v>
      </c>
      <c r="H284" s="106" t="s">
        <v>294</v>
      </c>
      <c r="I284" s="107" t="s">
        <v>20</v>
      </c>
    </row>
    <row r="285" spans="2:9">
      <c r="B285" s="198">
        <v>380</v>
      </c>
      <c r="C285" s="103" t="s">
        <v>282</v>
      </c>
      <c r="D285" s="104">
        <v>0</v>
      </c>
      <c r="E285" s="111">
        <f t="shared" si="4"/>
        <v>0</v>
      </c>
      <c r="F285" s="105"/>
      <c r="G285" s="113" t="str">
        <f>IF(F285&gt;0,PRODUCT('Labor &amp; Overhead Input'!$H$5/'Materials Catalog Input'!F285),"0")</f>
        <v>0</v>
      </c>
      <c r="H285" s="106" t="s">
        <v>294</v>
      </c>
      <c r="I285" s="107" t="s">
        <v>20</v>
      </c>
    </row>
    <row r="286" spans="2:9">
      <c r="B286" s="198">
        <v>381</v>
      </c>
      <c r="C286" s="103" t="s">
        <v>282</v>
      </c>
      <c r="D286" s="104">
        <v>0</v>
      </c>
      <c r="E286" s="111">
        <f t="shared" si="4"/>
        <v>0</v>
      </c>
      <c r="F286" s="105"/>
      <c r="G286" s="113" t="str">
        <f>IF(F286&gt;0,PRODUCT('Labor &amp; Overhead Input'!$H$5/'Materials Catalog Input'!F286),"0")</f>
        <v>0</v>
      </c>
      <c r="H286" s="106" t="s">
        <v>294</v>
      </c>
      <c r="I286" s="107" t="s">
        <v>20</v>
      </c>
    </row>
    <row r="287" spans="2:9">
      <c r="B287" s="198">
        <v>382</v>
      </c>
      <c r="C287" s="103" t="s">
        <v>282</v>
      </c>
      <c r="D287" s="104">
        <v>0</v>
      </c>
      <c r="E287" s="111">
        <f t="shared" si="4"/>
        <v>0</v>
      </c>
      <c r="F287" s="105"/>
      <c r="G287" s="113" t="str">
        <f>IF(F287&gt;0,PRODUCT('Labor &amp; Overhead Input'!$H$5/'Materials Catalog Input'!F287),"0")</f>
        <v>0</v>
      </c>
      <c r="H287" s="106" t="s">
        <v>294</v>
      </c>
      <c r="I287" s="107" t="s">
        <v>20</v>
      </c>
    </row>
    <row r="288" spans="2:9">
      <c r="B288" s="198">
        <v>383</v>
      </c>
      <c r="C288" s="103" t="s">
        <v>282</v>
      </c>
      <c r="D288" s="104">
        <v>0</v>
      </c>
      <c r="E288" s="111">
        <f t="shared" si="4"/>
        <v>0</v>
      </c>
      <c r="F288" s="105"/>
      <c r="G288" s="113" t="str">
        <f>IF(F288&gt;0,PRODUCT('Labor &amp; Overhead Input'!$H$5/'Materials Catalog Input'!F288),"0")</f>
        <v>0</v>
      </c>
      <c r="H288" s="106" t="s">
        <v>294</v>
      </c>
      <c r="I288" s="107" t="s">
        <v>20</v>
      </c>
    </row>
    <row r="289" spans="2:9">
      <c r="B289" s="198">
        <v>384</v>
      </c>
      <c r="C289" s="103" t="s">
        <v>282</v>
      </c>
      <c r="D289" s="104">
        <v>0</v>
      </c>
      <c r="E289" s="111">
        <f t="shared" si="4"/>
        <v>0</v>
      </c>
      <c r="F289" s="105"/>
      <c r="G289" s="113" t="str">
        <f>IF(F289&gt;0,PRODUCT('Labor &amp; Overhead Input'!$H$5/'Materials Catalog Input'!F289),"0")</f>
        <v>0</v>
      </c>
      <c r="H289" s="106" t="s">
        <v>294</v>
      </c>
      <c r="I289" s="107" t="s">
        <v>20</v>
      </c>
    </row>
    <row r="290" spans="2:9">
      <c r="B290" s="198">
        <v>385</v>
      </c>
      <c r="C290" s="103" t="s">
        <v>282</v>
      </c>
      <c r="D290" s="104">
        <v>0</v>
      </c>
      <c r="E290" s="111">
        <f t="shared" si="4"/>
        <v>0</v>
      </c>
      <c r="F290" s="105"/>
      <c r="G290" s="113" t="str">
        <f>IF(F290&gt;0,PRODUCT('Labor &amp; Overhead Input'!$H$5/'Materials Catalog Input'!F290),"0")</f>
        <v>0</v>
      </c>
      <c r="H290" s="106" t="s">
        <v>294</v>
      </c>
      <c r="I290" s="107" t="s">
        <v>20</v>
      </c>
    </row>
    <row r="291" spans="2:9">
      <c r="B291" s="198">
        <v>386</v>
      </c>
      <c r="C291" s="103" t="s">
        <v>282</v>
      </c>
      <c r="D291" s="104">
        <v>0</v>
      </c>
      <c r="E291" s="111">
        <f t="shared" si="4"/>
        <v>0</v>
      </c>
      <c r="F291" s="105"/>
      <c r="G291" s="113" t="str">
        <f>IF(F291&gt;0,PRODUCT('Labor &amp; Overhead Input'!$H$5/'Materials Catalog Input'!F291),"0")</f>
        <v>0</v>
      </c>
      <c r="H291" s="106" t="s">
        <v>294</v>
      </c>
      <c r="I291" s="107" t="s">
        <v>20</v>
      </c>
    </row>
    <row r="292" spans="2:9">
      <c r="B292" s="198">
        <v>387</v>
      </c>
      <c r="C292" s="103" t="s">
        <v>282</v>
      </c>
      <c r="D292" s="104">
        <v>0</v>
      </c>
      <c r="E292" s="111">
        <f t="shared" si="4"/>
        <v>0</v>
      </c>
      <c r="F292" s="105"/>
      <c r="G292" s="113" t="str">
        <f>IF(F292&gt;0,PRODUCT('Labor &amp; Overhead Input'!$H$5/'Materials Catalog Input'!F292),"0")</f>
        <v>0</v>
      </c>
      <c r="H292" s="106" t="s">
        <v>294</v>
      </c>
      <c r="I292" s="107" t="s">
        <v>20</v>
      </c>
    </row>
    <row r="293" spans="2:9">
      <c r="B293" s="198">
        <v>388</v>
      </c>
      <c r="C293" s="103" t="s">
        <v>282</v>
      </c>
      <c r="D293" s="104">
        <v>0</v>
      </c>
      <c r="E293" s="111">
        <f t="shared" si="4"/>
        <v>0</v>
      </c>
      <c r="F293" s="105"/>
      <c r="G293" s="113" t="str">
        <f>IF(F293&gt;0,PRODUCT('Labor &amp; Overhead Input'!$H$5/'Materials Catalog Input'!F293),"0")</f>
        <v>0</v>
      </c>
      <c r="H293" s="106" t="s">
        <v>294</v>
      </c>
      <c r="I293" s="107" t="s">
        <v>20</v>
      </c>
    </row>
    <row r="294" spans="2:9">
      <c r="B294" s="198">
        <v>389</v>
      </c>
      <c r="C294" s="103" t="s">
        <v>282</v>
      </c>
      <c r="D294" s="104">
        <v>0</v>
      </c>
      <c r="E294" s="111">
        <f t="shared" si="4"/>
        <v>0</v>
      </c>
      <c r="F294" s="105"/>
      <c r="G294" s="113" t="str">
        <f>IF(F294&gt;0,PRODUCT('Labor &amp; Overhead Input'!$H$5/'Materials Catalog Input'!F294),"0")</f>
        <v>0</v>
      </c>
      <c r="H294" s="106" t="s">
        <v>294</v>
      </c>
      <c r="I294" s="107" t="s">
        <v>20</v>
      </c>
    </row>
    <row r="295" spans="2:9">
      <c r="B295" s="198">
        <v>390</v>
      </c>
      <c r="C295" s="103" t="s">
        <v>282</v>
      </c>
      <c r="D295" s="104">
        <v>0</v>
      </c>
      <c r="E295" s="111">
        <f t="shared" si="4"/>
        <v>0</v>
      </c>
      <c r="F295" s="105"/>
      <c r="G295" s="113" t="str">
        <f>IF(F295&gt;0,PRODUCT('Labor &amp; Overhead Input'!$H$5/'Materials Catalog Input'!F295),"0")</f>
        <v>0</v>
      </c>
      <c r="H295" s="106" t="s">
        <v>294</v>
      </c>
      <c r="I295" s="107" t="s">
        <v>20</v>
      </c>
    </row>
    <row r="296" spans="2:9">
      <c r="B296" s="198">
        <v>391</v>
      </c>
      <c r="C296" s="103" t="s">
        <v>282</v>
      </c>
      <c r="D296" s="104">
        <v>0</v>
      </c>
      <c r="E296" s="111">
        <f t="shared" si="4"/>
        <v>0</v>
      </c>
      <c r="F296" s="105"/>
      <c r="G296" s="113" t="str">
        <f>IF(F296&gt;0,PRODUCT('Labor &amp; Overhead Input'!$H$5/'Materials Catalog Input'!F296),"0")</f>
        <v>0</v>
      </c>
      <c r="H296" s="106" t="s">
        <v>294</v>
      </c>
      <c r="I296" s="107" t="s">
        <v>20</v>
      </c>
    </row>
    <row r="297" spans="2:9">
      <c r="B297" s="198">
        <v>392</v>
      </c>
      <c r="C297" s="103" t="s">
        <v>282</v>
      </c>
      <c r="D297" s="104">
        <v>0</v>
      </c>
      <c r="E297" s="111">
        <f t="shared" si="4"/>
        <v>0</v>
      </c>
      <c r="F297" s="105"/>
      <c r="G297" s="113" t="str">
        <f>IF(F297&gt;0,PRODUCT('Labor &amp; Overhead Input'!$H$5/'Materials Catalog Input'!F297),"0")</f>
        <v>0</v>
      </c>
      <c r="H297" s="106" t="s">
        <v>294</v>
      </c>
      <c r="I297" s="107" t="s">
        <v>20</v>
      </c>
    </row>
    <row r="298" spans="2:9">
      <c r="B298" s="198">
        <v>393</v>
      </c>
      <c r="C298" s="103" t="s">
        <v>282</v>
      </c>
      <c r="D298" s="104">
        <v>0</v>
      </c>
      <c r="E298" s="111">
        <f t="shared" si="4"/>
        <v>0</v>
      </c>
      <c r="F298" s="105"/>
      <c r="G298" s="113" t="str">
        <f>IF(F298&gt;0,PRODUCT('Labor &amp; Overhead Input'!$H$5/'Materials Catalog Input'!F298),"0")</f>
        <v>0</v>
      </c>
      <c r="H298" s="106" t="s">
        <v>294</v>
      </c>
      <c r="I298" s="107" t="s">
        <v>20</v>
      </c>
    </row>
    <row r="299" spans="2:9">
      <c r="B299" s="198">
        <v>394</v>
      </c>
      <c r="C299" s="103" t="s">
        <v>282</v>
      </c>
      <c r="D299" s="104">
        <v>0</v>
      </c>
      <c r="E299" s="111">
        <f t="shared" si="4"/>
        <v>0</v>
      </c>
      <c r="F299" s="105"/>
      <c r="G299" s="113" t="str">
        <f>IF(F299&gt;0,PRODUCT('Labor &amp; Overhead Input'!$H$5/'Materials Catalog Input'!F299),"0")</f>
        <v>0</v>
      </c>
      <c r="H299" s="106" t="s">
        <v>294</v>
      </c>
      <c r="I299" s="107" t="s">
        <v>20</v>
      </c>
    </row>
    <row r="300" spans="2:9">
      <c r="B300" s="198">
        <v>395</v>
      </c>
      <c r="C300" s="103" t="s">
        <v>282</v>
      </c>
      <c r="D300" s="104">
        <v>0</v>
      </c>
      <c r="E300" s="111">
        <f t="shared" si="4"/>
        <v>0</v>
      </c>
      <c r="F300" s="105"/>
      <c r="G300" s="113" t="str">
        <f>IF(F300&gt;0,PRODUCT('Labor &amp; Overhead Input'!$H$5/'Materials Catalog Input'!F300),"0")</f>
        <v>0</v>
      </c>
      <c r="H300" s="106" t="s">
        <v>294</v>
      </c>
      <c r="I300" s="107" t="s">
        <v>20</v>
      </c>
    </row>
    <row r="301" spans="2:9">
      <c r="B301" s="198">
        <v>396</v>
      </c>
      <c r="C301" s="103" t="s">
        <v>282</v>
      </c>
      <c r="D301" s="104">
        <v>0</v>
      </c>
      <c r="E301" s="111">
        <f t="shared" si="4"/>
        <v>0</v>
      </c>
      <c r="F301" s="105"/>
      <c r="G301" s="113" t="str">
        <f>IF(F301&gt;0,PRODUCT('Labor &amp; Overhead Input'!$H$5/'Materials Catalog Input'!F301),"0")</f>
        <v>0</v>
      </c>
      <c r="H301" s="106" t="s">
        <v>294</v>
      </c>
      <c r="I301" s="107" t="s">
        <v>20</v>
      </c>
    </row>
    <row r="302" spans="2:9">
      <c r="B302" s="198">
        <v>397</v>
      </c>
      <c r="C302" s="103" t="s">
        <v>282</v>
      </c>
      <c r="D302" s="104">
        <v>0</v>
      </c>
      <c r="E302" s="111">
        <f t="shared" si="4"/>
        <v>0</v>
      </c>
      <c r="F302" s="105"/>
      <c r="G302" s="113" t="str">
        <f>IF(F302&gt;0,PRODUCT('Labor &amp; Overhead Input'!$H$5/'Materials Catalog Input'!F302),"0")</f>
        <v>0</v>
      </c>
      <c r="H302" s="106" t="s">
        <v>294</v>
      </c>
      <c r="I302" s="107" t="s">
        <v>20</v>
      </c>
    </row>
    <row r="303" spans="2:9">
      <c r="B303" s="198">
        <v>398</v>
      </c>
      <c r="C303" s="103" t="s">
        <v>282</v>
      </c>
      <c r="D303" s="104">
        <v>0</v>
      </c>
      <c r="E303" s="111">
        <f t="shared" si="4"/>
        <v>0</v>
      </c>
      <c r="F303" s="105"/>
      <c r="G303" s="113" t="str">
        <f>IF(F303&gt;0,PRODUCT('Labor &amp; Overhead Input'!$H$5/'Materials Catalog Input'!F303),"0")</f>
        <v>0</v>
      </c>
      <c r="H303" s="106" t="s">
        <v>294</v>
      </c>
      <c r="I303" s="107" t="s">
        <v>20</v>
      </c>
    </row>
    <row r="304" spans="2:9">
      <c r="B304" s="198">
        <v>399</v>
      </c>
      <c r="C304" s="103" t="s">
        <v>282</v>
      </c>
      <c r="D304" s="104">
        <v>0</v>
      </c>
      <c r="E304" s="111">
        <f t="shared" si="4"/>
        <v>0</v>
      </c>
      <c r="F304" s="105"/>
      <c r="G304" s="113" t="str">
        <f>IF(F304&gt;0,PRODUCT('Labor &amp; Overhead Input'!$H$5/'Materials Catalog Input'!F304),"0")</f>
        <v>0</v>
      </c>
      <c r="H304" s="106" t="s">
        <v>294</v>
      </c>
      <c r="I304" s="107" t="s">
        <v>20</v>
      </c>
    </row>
    <row r="305" spans="2:9">
      <c r="B305" s="198">
        <v>400</v>
      </c>
      <c r="C305" s="103" t="s">
        <v>28</v>
      </c>
      <c r="D305" s="104">
        <v>1.69</v>
      </c>
      <c r="E305" s="111">
        <f t="shared" si="4"/>
        <v>2.028</v>
      </c>
      <c r="F305" s="105">
        <v>35</v>
      </c>
      <c r="G305" s="113">
        <f>IF(F305&gt;0,PRODUCT('Labor &amp; Overhead Input'!$H$5/'Materials Catalog Input'!F305),"0")</f>
        <v>0.83342857142857152</v>
      </c>
      <c r="H305" s="106" t="s">
        <v>295</v>
      </c>
      <c r="I305" s="107" t="s">
        <v>22</v>
      </c>
    </row>
    <row r="306" spans="2:9">
      <c r="B306" s="198">
        <v>401</v>
      </c>
      <c r="C306" s="103" t="s">
        <v>29</v>
      </c>
      <c r="D306" s="104">
        <v>2.88</v>
      </c>
      <c r="E306" s="111">
        <f t="shared" si="4"/>
        <v>3.456</v>
      </c>
      <c r="F306" s="105">
        <v>35</v>
      </c>
      <c r="G306" s="113">
        <f>IF(F306&gt;0,PRODUCT('Labor &amp; Overhead Input'!$H$5/'Materials Catalog Input'!F306),"0")</f>
        <v>0.83342857142857152</v>
      </c>
      <c r="H306" s="106" t="s">
        <v>295</v>
      </c>
      <c r="I306" s="107" t="s">
        <v>22</v>
      </c>
    </row>
    <row r="307" spans="2:9">
      <c r="B307" s="198">
        <v>402</v>
      </c>
      <c r="C307" s="103" t="s">
        <v>30</v>
      </c>
      <c r="D307" s="104">
        <v>3.62</v>
      </c>
      <c r="E307" s="111">
        <f t="shared" si="4"/>
        <v>4.3440000000000003</v>
      </c>
      <c r="F307" s="105">
        <v>35</v>
      </c>
      <c r="G307" s="113">
        <f>IF(F307&gt;0,PRODUCT('Labor &amp; Overhead Input'!$H$5/'Materials Catalog Input'!F307),"0")</f>
        <v>0.83342857142857152</v>
      </c>
      <c r="H307" s="106" t="s">
        <v>295</v>
      </c>
      <c r="I307" s="107" t="s">
        <v>22</v>
      </c>
    </row>
    <row r="308" spans="2:9">
      <c r="B308" s="198">
        <v>403</v>
      </c>
      <c r="C308" s="103" t="s">
        <v>32</v>
      </c>
      <c r="D308" s="104">
        <v>1.75</v>
      </c>
      <c r="E308" s="111">
        <f t="shared" si="4"/>
        <v>2.1</v>
      </c>
      <c r="F308" s="105">
        <v>35</v>
      </c>
      <c r="G308" s="113">
        <f>IF(F308&gt;0,PRODUCT('Labor &amp; Overhead Input'!$H$5/'Materials Catalog Input'!F308),"0")</f>
        <v>0.83342857142857152</v>
      </c>
      <c r="H308" s="106" t="s">
        <v>295</v>
      </c>
      <c r="I308" s="107" t="s">
        <v>22</v>
      </c>
    </row>
    <row r="309" spans="2:9">
      <c r="B309" s="198">
        <v>404</v>
      </c>
      <c r="C309" s="103" t="s">
        <v>33</v>
      </c>
      <c r="D309" s="104">
        <v>2.91</v>
      </c>
      <c r="E309" s="111">
        <f t="shared" si="4"/>
        <v>3.492</v>
      </c>
      <c r="F309" s="105">
        <v>35</v>
      </c>
      <c r="G309" s="113">
        <f>IF(F309&gt;0,PRODUCT('Labor &amp; Overhead Input'!$H$5/'Materials Catalog Input'!F309),"0")</f>
        <v>0.83342857142857152</v>
      </c>
      <c r="H309" s="106" t="s">
        <v>295</v>
      </c>
      <c r="I309" s="107" t="s">
        <v>22</v>
      </c>
    </row>
    <row r="310" spans="2:9">
      <c r="B310" s="198">
        <v>405</v>
      </c>
      <c r="C310" s="103" t="s">
        <v>34</v>
      </c>
      <c r="D310" s="104">
        <v>3.86</v>
      </c>
      <c r="E310" s="111">
        <f t="shared" si="4"/>
        <v>4.6319999999999997</v>
      </c>
      <c r="F310" s="105">
        <v>35</v>
      </c>
      <c r="G310" s="113">
        <f>IF(F310&gt;0,PRODUCT('Labor &amp; Overhead Input'!$H$5/'Materials Catalog Input'!F310),"0")</f>
        <v>0.83342857142857152</v>
      </c>
      <c r="H310" s="106" t="s">
        <v>295</v>
      </c>
      <c r="I310" s="107" t="s">
        <v>22</v>
      </c>
    </row>
    <row r="311" spans="2:9">
      <c r="B311" s="198">
        <v>406</v>
      </c>
      <c r="C311" s="103" t="s">
        <v>319</v>
      </c>
      <c r="D311" s="104">
        <v>4.59</v>
      </c>
      <c r="E311" s="111">
        <f t="shared" si="4"/>
        <v>5.508</v>
      </c>
      <c r="F311" s="105">
        <v>35</v>
      </c>
      <c r="G311" s="113">
        <f>IF(F311&gt;0,PRODUCT('Labor &amp; Overhead Input'!$H$5/'Materials Catalog Input'!F311),"0")</f>
        <v>0.83342857142857152</v>
      </c>
      <c r="H311" s="106" t="s">
        <v>295</v>
      </c>
      <c r="I311" s="107" t="s">
        <v>22</v>
      </c>
    </row>
    <row r="312" spans="2:9">
      <c r="B312" s="198">
        <v>407</v>
      </c>
      <c r="C312" s="103" t="s">
        <v>36</v>
      </c>
      <c r="D312" s="104">
        <v>1.81</v>
      </c>
      <c r="E312" s="111">
        <f t="shared" si="4"/>
        <v>2.1720000000000002</v>
      </c>
      <c r="F312" s="105">
        <v>35</v>
      </c>
      <c r="G312" s="113">
        <f>IF(F312&gt;0,PRODUCT('Labor &amp; Overhead Input'!$H$5/'Materials Catalog Input'!F312),"0")</f>
        <v>0.83342857142857152</v>
      </c>
      <c r="H312" s="106" t="s">
        <v>295</v>
      </c>
      <c r="I312" s="107" t="s">
        <v>22</v>
      </c>
    </row>
    <row r="313" spans="2:9">
      <c r="B313" s="198">
        <v>408</v>
      </c>
      <c r="C313" s="103" t="s">
        <v>37</v>
      </c>
      <c r="D313" s="104">
        <v>2.99</v>
      </c>
      <c r="E313" s="111">
        <f t="shared" si="4"/>
        <v>3.5880000000000001</v>
      </c>
      <c r="F313" s="105">
        <v>35</v>
      </c>
      <c r="G313" s="113">
        <f>IF(F313&gt;0,PRODUCT('Labor &amp; Overhead Input'!$H$5/'Materials Catalog Input'!F313),"0")</f>
        <v>0.83342857142857152</v>
      </c>
      <c r="H313" s="106" t="s">
        <v>295</v>
      </c>
      <c r="I313" s="107" t="s">
        <v>22</v>
      </c>
    </row>
    <row r="314" spans="2:9">
      <c r="B314" s="198">
        <v>409</v>
      </c>
      <c r="C314" s="103" t="s">
        <v>38</v>
      </c>
      <c r="D314" s="100">
        <v>4.09</v>
      </c>
      <c r="E314" s="111">
        <f t="shared" si="4"/>
        <v>4.9079999999999995</v>
      </c>
      <c r="F314" s="105">
        <v>35</v>
      </c>
      <c r="G314" s="113">
        <f>IF(F314&gt;0,PRODUCT('Labor &amp; Overhead Input'!$H$5/'Materials Catalog Input'!F314),"0")</f>
        <v>0.83342857142857152</v>
      </c>
      <c r="H314" s="106" t="s">
        <v>295</v>
      </c>
      <c r="I314" s="107" t="s">
        <v>22</v>
      </c>
    </row>
    <row r="315" spans="2:9">
      <c r="B315" s="198">
        <v>410</v>
      </c>
      <c r="C315" s="103" t="s">
        <v>39</v>
      </c>
      <c r="D315" s="104">
        <v>5.04</v>
      </c>
      <c r="E315" s="111">
        <f t="shared" si="4"/>
        <v>6.048</v>
      </c>
      <c r="F315" s="105">
        <v>35</v>
      </c>
      <c r="G315" s="113">
        <f>IF(F315&gt;0,PRODUCT('Labor &amp; Overhead Input'!$H$5/'Materials Catalog Input'!F315),"0")</f>
        <v>0.83342857142857152</v>
      </c>
      <c r="H315" s="106" t="s">
        <v>295</v>
      </c>
      <c r="I315" s="107" t="s">
        <v>22</v>
      </c>
    </row>
    <row r="316" spans="2:9">
      <c r="B316" s="198">
        <v>411</v>
      </c>
      <c r="C316" s="103" t="s">
        <v>45</v>
      </c>
      <c r="D316" s="104">
        <v>1.86</v>
      </c>
      <c r="E316" s="111">
        <f t="shared" si="4"/>
        <v>2.2320000000000002</v>
      </c>
      <c r="F316" s="105">
        <v>35</v>
      </c>
      <c r="G316" s="113">
        <f>IF(F316&gt;0,PRODUCT('Labor &amp; Overhead Input'!$H$5/'Materials Catalog Input'!F316),"0")</f>
        <v>0.83342857142857152</v>
      </c>
      <c r="H316" s="106" t="s">
        <v>295</v>
      </c>
      <c r="I316" s="107" t="s">
        <v>22</v>
      </c>
    </row>
    <row r="317" spans="2:9">
      <c r="B317" s="198">
        <v>412</v>
      </c>
      <c r="C317" s="103" t="s">
        <v>46</v>
      </c>
      <c r="D317" s="104">
        <v>3.05</v>
      </c>
      <c r="E317" s="111">
        <f t="shared" si="4"/>
        <v>3.6599999999999997</v>
      </c>
      <c r="F317" s="105">
        <v>35</v>
      </c>
      <c r="G317" s="113">
        <f>IF(F317&gt;0,PRODUCT('Labor &amp; Overhead Input'!$H$5/'Materials Catalog Input'!F317),"0")</f>
        <v>0.83342857142857152</v>
      </c>
      <c r="H317" s="106" t="s">
        <v>295</v>
      </c>
      <c r="I317" s="107" t="s">
        <v>22</v>
      </c>
    </row>
    <row r="318" spans="2:9">
      <c r="B318" s="198">
        <v>413</v>
      </c>
      <c r="C318" s="103" t="s">
        <v>47</v>
      </c>
      <c r="D318" s="104">
        <v>4.3600000000000003</v>
      </c>
      <c r="E318" s="111">
        <f t="shared" si="4"/>
        <v>5.2320000000000002</v>
      </c>
      <c r="F318" s="105">
        <v>35</v>
      </c>
      <c r="G318" s="113">
        <f>IF(F318&gt;0,PRODUCT('Labor &amp; Overhead Input'!$H$5/'Materials Catalog Input'!F318),"0")</f>
        <v>0.83342857142857152</v>
      </c>
      <c r="H318" s="106" t="s">
        <v>295</v>
      </c>
      <c r="I318" s="107" t="s">
        <v>22</v>
      </c>
    </row>
    <row r="319" spans="2:9">
      <c r="B319" s="198">
        <v>414</v>
      </c>
      <c r="C319" s="103" t="s">
        <v>320</v>
      </c>
      <c r="D319" s="104">
        <v>5.08</v>
      </c>
      <c r="E319" s="111">
        <f t="shared" si="4"/>
        <v>6.0960000000000001</v>
      </c>
      <c r="F319" s="105">
        <v>35</v>
      </c>
      <c r="G319" s="113">
        <f>IF(F319&gt;0,PRODUCT('Labor &amp; Overhead Input'!$H$5/'Materials Catalog Input'!F319),"0")</f>
        <v>0.83342857142857152</v>
      </c>
      <c r="H319" s="106" t="s">
        <v>295</v>
      </c>
      <c r="I319" s="107" t="s">
        <v>22</v>
      </c>
    </row>
    <row r="320" spans="2:9">
      <c r="B320" s="198">
        <v>415</v>
      </c>
      <c r="C320" s="103" t="s">
        <v>49</v>
      </c>
      <c r="D320" s="104">
        <v>1.94</v>
      </c>
      <c r="E320" s="111">
        <f t="shared" si="4"/>
        <v>2.3279999999999998</v>
      </c>
      <c r="F320" s="105">
        <v>35</v>
      </c>
      <c r="G320" s="113">
        <f>IF(F320&gt;0,PRODUCT('Labor &amp; Overhead Input'!$H$5/'Materials Catalog Input'!F320),"0")</f>
        <v>0.83342857142857152</v>
      </c>
      <c r="H320" s="106" t="s">
        <v>295</v>
      </c>
      <c r="I320" s="107" t="s">
        <v>22</v>
      </c>
    </row>
    <row r="321" spans="2:9">
      <c r="B321" s="198">
        <v>416</v>
      </c>
      <c r="C321" s="103" t="s">
        <v>50</v>
      </c>
      <c r="D321" s="104">
        <v>3.2</v>
      </c>
      <c r="E321" s="111">
        <f t="shared" si="4"/>
        <v>3.84</v>
      </c>
      <c r="F321" s="105">
        <v>35</v>
      </c>
      <c r="G321" s="113">
        <f>IF(F321&gt;0,PRODUCT('Labor &amp; Overhead Input'!$H$5/'Materials Catalog Input'!F321),"0")</f>
        <v>0.83342857142857152</v>
      </c>
      <c r="H321" s="106" t="s">
        <v>295</v>
      </c>
      <c r="I321" s="107" t="s">
        <v>22</v>
      </c>
    </row>
    <row r="322" spans="2:9">
      <c r="B322" s="198">
        <v>417</v>
      </c>
      <c r="C322" s="103" t="s">
        <v>51</v>
      </c>
      <c r="D322" s="104">
        <v>4.57</v>
      </c>
      <c r="E322" s="111">
        <f t="shared" si="4"/>
        <v>5.484</v>
      </c>
      <c r="F322" s="105">
        <v>35</v>
      </c>
      <c r="G322" s="113">
        <f>IF(F322&gt;0,PRODUCT('Labor &amp; Overhead Input'!$H$5/'Materials Catalog Input'!F322),"0")</f>
        <v>0.83342857142857152</v>
      </c>
      <c r="H322" s="106" t="s">
        <v>295</v>
      </c>
      <c r="I322" s="107" t="s">
        <v>22</v>
      </c>
    </row>
    <row r="323" spans="2:9">
      <c r="B323" s="198">
        <v>418</v>
      </c>
      <c r="C323" s="103" t="s">
        <v>52</v>
      </c>
      <c r="D323" s="104">
        <v>5.7</v>
      </c>
      <c r="E323" s="111">
        <f t="shared" si="4"/>
        <v>6.84</v>
      </c>
      <c r="F323" s="105">
        <v>35</v>
      </c>
      <c r="G323" s="113">
        <f>IF(F323&gt;0,PRODUCT('Labor &amp; Overhead Input'!$H$5/'Materials Catalog Input'!F323),"0")</f>
        <v>0.83342857142857152</v>
      </c>
      <c r="H323" s="106" t="s">
        <v>295</v>
      </c>
      <c r="I323" s="107" t="s">
        <v>22</v>
      </c>
    </row>
    <row r="324" spans="2:9">
      <c r="B324" s="198">
        <v>419</v>
      </c>
      <c r="C324" s="103" t="s">
        <v>58</v>
      </c>
      <c r="D324" s="104">
        <v>2.37</v>
      </c>
      <c r="E324" s="111">
        <f t="shared" si="4"/>
        <v>2.8439999999999999</v>
      </c>
      <c r="F324" s="105">
        <v>35</v>
      </c>
      <c r="G324" s="113">
        <f>IF(F324&gt;0,PRODUCT('Labor &amp; Overhead Input'!$H$5/'Materials Catalog Input'!F324),"0")</f>
        <v>0.83342857142857152</v>
      </c>
      <c r="H324" s="106" t="s">
        <v>295</v>
      </c>
      <c r="I324" s="107" t="s">
        <v>22</v>
      </c>
    </row>
    <row r="325" spans="2:9">
      <c r="B325" s="198">
        <v>420</v>
      </c>
      <c r="C325" s="103" t="s">
        <v>59</v>
      </c>
      <c r="D325" s="104">
        <v>3.39</v>
      </c>
      <c r="E325" s="111">
        <f t="shared" ref="E325:E388" si="5">D325*(1+$I$3)</f>
        <v>4.0679999999999996</v>
      </c>
      <c r="F325" s="105">
        <v>35</v>
      </c>
      <c r="G325" s="113">
        <f>IF(F325&gt;0,PRODUCT('Labor &amp; Overhead Input'!$H$5/'Materials Catalog Input'!F325),"0")</f>
        <v>0.83342857142857152</v>
      </c>
      <c r="H325" s="106" t="s">
        <v>295</v>
      </c>
      <c r="I325" s="107" t="s">
        <v>22</v>
      </c>
    </row>
    <row r="326" spans="2:9">
      <c r="B326" s="198">
        <v>421</v>
      </c>
      <c r="C326" s="103" t="s">
        <v>60</v>
      </c>
      <c r="D326" s="104">
        <v>4.79</v>
      </c>
      <c r="E326" s="111">
        <f t="shared" si="5"/>
        <v>5.7480000000000002</v>
      </c>
      <c r="F326" s="105">
        <v>35</v>
      </c>
      <c r="G326" s="113">
        <f>IF(F326&gt;0,PRODUCT('Labor &amp; Overhead Input'!$H$5/'Materials Catalog Input'!F326),"0")</f>
        <v>0.83342857142857152</v>
      </c>
      <c r="H326" s="106" t="s">
        <v>295</v>
      </c>
      <c r="I326" s="107" t="s">
        <v>22</v>
      </c>
    </row>
    <row r="327" spans="2:9">
      <c r="B327" s="198">
        <v>422</v>
      </c>
      <c r="C327" s="103" t="s">
        <v>322</v>
      </c>
      <c r="D327" s="104">
        <v>5.42</v>
      </c>
      <c r="E327" s="111">
        <f t="shared" si="5"/>
        <v>6.5039999999999996</v>
      </c>
      <c r="F327" s="105">
        <v>35</v>
      </c>
      <c r="G327" s="113">
        <f>IF(F327&gt;0,PRODUCT('Labor &amp; Overhead Input'!$H$5/'Materials Catalog Input'!F327),"0")</f>
        <v>0.83342857142857152</v>
      </c>
      <c r="H327" s="106" t="s">
        <v>295</v>
      </c>
      <c r="I327" s="107" t="s">
        <v>22</v>
      </c>
    </row>
    <row r="328" spans="2:9">
      <c r="B328" s="198">
        <v>423</v>
      </c>
      <c r="C328" s="103" t="s">
        <v>62</v>
      </c>
      <c r="D328" s="104">
        <v>2.5099999999999998</v>
      </c>
      <c r="E328" s="111">
        <f t="shared" si="5"/>
        <v>3.0119999999999996</v>
      </c>
      <c r="F328" s="105">
        <v>35</v>
      </c>
      <c r="G328" s="113">
        <f>IF(F328&gt;0,PRODUCT('Labor &amp; Overhead Input'!$H$5/'Materials Catalog Input'!F328),"0")</f>
        <v>0.83342857142857152</v>
      </c>
      <c r="H328" s="106" t="s">
        <v>295</v>
      </c>
      <c r="I328" s="107" t="s">
        <v>22</v>
      </c>
    </row>
    <row r="329" spans="2:9">
      <c r="B329" s="198">
        <v>424</v>
      </c>
      <c r="C329" s="103" t="s">
        <v>63</v>
      </c>
      <c r="D329" s="104">
        <v>3.59</v>
      </c>
      <c r="E329" s="111">
        <f t="shared" si="5"/>
        <v>4.3079999999999998</v>
      </c>
      <c r="F329" s="105">
        <v>35</v>
      </c>
      <c r="G329" s="113">
        <f>IF(F329&gt;0,PRODUCT('Labor &amp; Overhead Input'!$H$5/'Materials Catalog Input'!F329),"0")</f>
        <v>0.83342857142857152</v>
      </c>
      <c r="H329" s="106" t="s">
        <v>295</v>
      </c>
      <c r="I329" s="107" t="s">
        <v>22</v>
      </c>
    </row>
    <row r="330" spans="2:9">
      <c r="B330" s="198">
        <v>425</v>
      </c>
      <c r="C330" s="103" t="s">
        <v>64</v>
      </c>
      <c r="D330" s="104">
        <v>5.43</v>
      </c>
      <c r="E330" s="111">
        <f t="shared" si="5"/>
        <v>6.5159999999999991</v>
      </c>
      <c r="F330" s="105">
        <v>35</v>
      </c>
      <c r="G330" s="113">
        <f>IF(F330&gt;0,PRODUCT('Labor &amp; Overhead Input'!$H$5/'Materials Catalog Input'!F330),"0")</f>
        <v>0.83342857142857152</v>
      </c>
      <c r="H330" s="106" t="s">
        <v>295</v>
      </c>
      <c r="I330" s="107" t="s">
        <v>22</v>
      </c>
    </row>
    <row r="331" spans="2:9">
      <c r="B331" s="198">
        <v>426</v>
      </c>
      <c r="C331" s="103" t="s">
        <v>321</v>
      </c>
      <c r="D331" s="104">
        <v>6.26</v>
      </c>
      <c r="E331" s="111">
        <f t="shared" si="5"/>
        <v>7.5119999999999996</v>
      </c>
      <c r="F331" s="105">
        <v>35</v>
      </c>
      <c r="G331" s="113">
        <f>IF(F331&gt;0,PRODUCT('Labor &amp; Overhead Input'!$H$5/'Materials Catalog Input'!F331),"0")</f>
        <v>0.83342857142857152</v>
      </c>
      <c r="H331" s="106" t="s">
        <v>295</v>
      </c>
      <c r="I331" s="107" t="s">
        <v>22</v>
      </c>
    </row>
    <row r="332" spans="2:9">
      <c r="B332" s="198">
        <v>427</v>
      </c>
      <c r="C332" s="103" t="s">
        <v>66</v>
      </c>
      <c r="D332" s="104">
        <v>2.6</v>
      </c>
      <c r="E332" s="111">
        <f t="shared" si="5"/>
        <v>3.12</v>
      </c>
      <c r="F332" s="105">
        <v>35</v>
      </c>
      <c r="G332" s="113">
        <f>IF(F332&gt;0,PRODUCT('Labor &amp; Overhead Input'!$H$5/'Materials Catalog Input'!F332),"0")</f>
        <v>0.83342857142857152</v>
      </c>
      <c r="H332" s="106" t="s">
        <v>295</v>
      </c>
      <c r="I332" s="107" t="s">
        <v>22</v>
      </c>
    </row>
    <row r="333" spans="2:9">
      <c r="B333" s="198">
        <v>428</v>
      </c>
      <c r="C333" s="103" t="s">
        <v>67</v>
      </c>
      <c r="D333" s="104">
        <v>3.85</v>
      </c>
      <c r="E333" s="111">
        <f t="shared" si="5"/>
        <v>4.62</v>
      </c>
      <c r="F333" s="105">
        <v>35</v>
      </c>
      <c r="G333" s="113">
        <f>IF(F333&gt;0,PRODUCT('Labor &amp; Overhead Input'!$H$5/'Materials Catalog Input'!F333),"0")</f>
        <v>0.83342857142857152</v>
      </c>
      <c r="H333" s="106" t="s">
        <v>295</v>
      </c>
      <c r="I333" s="107" t="s">
        <v>22</v>
      </c>
    </row>
    <row r="334" spans="2:9">
      <c r="B334" s="198">
        <v>429</v>
      </c>
      <c r="C334" s="103" t="s">
        <v>68</v>
      </c>
      <c r="D334" s="104">
        <v>5.79</v>
      </c>
      <c r="E334" s="111">
        <f t="shared" si="5"/>
        <v>6.9479999999999995</v>
      </c>
      <c r="F334" s="105">
        <v>35</v>
      </c>
      <c r="G334" s="113">
        <f>IF(F334&gt;0,PRODUCT('Labor &amp; Overhead Input'!$H$5/'Materials Catalog Input'!F334),"0")</f>
        <v>0.83342857142857152</v>
      </c>
      <c r="H334" s="106" t="s">
        <v>295</v>
      </c>
      <c r="I334" s="107" t="s">
        <v>22</v>
      </c>
    </row>
    <row r="335" spans="2:9">
      <c r="B335" s="198">
        <v>430</v>
      </c>
      <c r="C335" s="103" t="s">
        <v>323</v>
      </c>
      <c r="D335" s="104">
        <v>6.56</v>
      </c>
      <c r="E335" s="111">
        <f t="shared" si="5"/>
        <v>7.871999999999999</v>
      </c>
      <c r="F335" s="105">
        <v>35</v>
      </c>
      <c r="G335" s="113">
        <f>IF(F335&gt;0,PRODUCT('Labor &amp; Overhead Input'!$H$5/'Materials Catalog Input'!F335),"0")</f>
        <v>0.83342857142857152</v>
      </c>
      <c r="H335" s="106" t="s">
        <v>295</v>
      </c>
      <c r="I335" s="107" t="s">
        <v>22</v>
      </c>
    </row>
    <row r="336" spans="2:9">
      <c r="B336" s="198">
        <v>431</v>
      </c>
      <c r="C336" s="103" t="s">
        <v>70</v>
      </c>
      <c r="D336" s="104">
        <v>3.11</v>
      </c>
      <c r="E336" s="111">
        <f t="shared" si="5"/>
        <v>3.7319999999999998</v>
      </c>
      <c r="F336" s="105">
        <v>35</v>
      </c>
      <c r="G336" s="113">
        <f>IF(F336&gt;0,PRODUCT('Labor &amp; Overhead Input'!$H$5/'Materials Catalog Input'!F336),"0")</f>
        <v>0.83342857142857152</v>
      </c>
      <c r="H336" s="106" t="s">
        <v>295</v>
      </c>
      <c r="I336" s="107" t="s">
        <v>22</v>
      </c>
    </row>
    <row r="337" spans="2:9">
      <c r="B337" s="198">
        <v>432</v>
      </c>
      <c r="C337" s="103" t="s">
        <v>71</v>
      </c>
      <c r="D337" s="104">
        <v>4.46</v>
      </c>
      <c r="E337" s="111">
        <f t="shared" si="5"/>
        <v>5.3519999999999994</v>
      </c>
      <c r="F337" s="105">
        <v>35</v>
      </c>
      <c r="G337" s="113">
        <f>IF(F337&gt;0,PRODUCT('Labor &amp; Overhead Input'!$H$5/'Materials Catalog Input'!F337),"0")</f>
        <v>0.83342857142857152</v>
      </c>
      <c r="H337" s="106" t="s">
        <v>295</v>
      </c>
      <c r="I337" s="107" t="s">
        <v>22</v>
      </c>
    </row>
    <row r="338" spans="2:9">
      <c r="B338" s="198">
        <v>433</v>
      </c>
      <c r="C338" s="103" t="s">
        <v>72</v>
      </c>
      <c r="D338" s="104">
        <v>6.34</v>
      </c>
      <c r="E338" s="111">
        <f t="shared" si="5"/>
        <v>7.6079999999999997</v>
      </c>
      <c r="F338" s="105">
        <v>35</v>
      </c>
      <c r="G338" s="113">
        <f>IF(F338&gt;0,PRODUCT('Labor &amp; Overhead Input'!$H$5/'Materials Catalog Input'!F338),"0")</f>
        <v>0.83342857142857152</v>
      </c>
      <c r="H338" s="106" t="s">
        <v>295</v>
      </c>
      <c r="I338" s="107" t="s">
        <v>22</v>
      </c>
    </row>
    <row r="339" spans="2:9">
      <c r="B339" s="198">
        <v>434</v>
      </c>
      <c r="C339" s="103" t="s">
        <v>324</v>
      </c>
      <c r="D339" s="104">
        <v>7.51</v>
      </c>
      <c r="E339" s="111">
        <f t="shared" si="5"/>
        <v>9.0119999999999987</v>
      </c>
      <c r="F339" s="105">
        <v>35</v>
      </c>
      <c r="G339" s="113">
        <f>IF(F339&gt;0,PRODUCT('Labor &amp; Overhead Input'!$H$5/'Materials Catalog Input'!F339),"0")</f>
        <v>0.83342857142857152</v>
      </c>
      <c r="H339" s="106" t="s">
        <v>295</v>
      </c>
      <c r="I339" s="107" t="s">
        <v>22</v>
      </c>
    </row>
    <row r="340" spans="2:9">
      <c r="B340" s="198">
        <v>435</v>
      </c>
      <c r="C340" s="103" t="s">
        <v>74</v>
      </c>
      <c r="D340" s="104">
        <v>3.2</v>
      </c>
      <c r="E340" s="111">
        <f t="shared" si="5"/>
        <v>3.84</v>
      </c>
      <c r="F340" s="105">
        <v>35</v>
      </c>
      <c r="G340" s="113">
        <f>IF(F340&gt;0,PRODUCT('Labor &amp; Overhead Input'!$H$5/'Materials Catalog Input'!F340),"0")</f>
        <v>0.83342857142857152</v>
      </c>
      <c r="H340" s="106" t="s">
        <v>295</v>
      </c>
      <c r="I340" s="107" t="s">
        <v>22</v>
      </c>
    </row>
    <row r="341" spans="2:9">
      <c r="B341" s="198">
        <v>436</v>
      </c>
      <c r="C341" s="103" t="s">
        <v>75</v>
      </c>
      <c r="D341" s="104">
        <v>4.62</v>
      </c>
      <c r="E341" s="111">
        <f t="shared" si="5"/>
        <v>5.5439999999999996</v>
      </c>
      <c r="F341" s="105">
        <v>35</v>
      </c>
      <c r="G341" s="113">
        <f>IF(F341&gt;0,PRODUCT('Labor &amp; Overhead Input'!$H$5/'Materials Catalog Input'!F341),"0")</f>
        <v>0.83342857142857152</v>
      </c>
      <c r="H341" s="106" t="s">
        <v>295</v>
      </c>
      <c r="I341" s="107" t="s">
        <v>22</v>
      </c>
    </row>
    <row r="342" spans="2:9">
      <c r="B342" s="198">
        <v>437</v>
      </c>
      <c r="C342" s="103" t="s">
        <v>76</v>
      </c>
      <c r="D342" s="104">
        <v>6.75</v>
      </c>
      <c r="E342" s="111">
        <f t="shared" si="5"/>
        <v>8.1</v>
      </c>
      <c r="F342" s="105">
        <v>35</v>
      </c>
      <c r="G342" s="113">
        <f>IF(F342&gt;0,PRODUCT('Labor &amp; Overhead Input'!$H$5/'Materials Catalog Input'!F342),"0")</f>
        <v>0.83342857142857152</v>
      </c>
      <c r="H342" s="106" t="s">
        <v>295</v>
      </c>
      <c r="I342" s="107" t="s">
        <v>22</v>
      </c>
    </row>
    <row r="343" spans="2:9">
      <c r="B343" s="198">
        <v>438</v>
      </c>
      <c r="C343" s="103" t="s">
        <v>325</v>
      </c>
      <c r="D343" s="104">
        <v>7.68</v>
      </c>
      <c r="E343" s="111">
        <f t="shared" si="5"/>
        <v>9.2159999999999993</v>
      </c>
      <c r="F343" s="105">
        <v>35</v>
      </c>
      <c r="G343" s="113">
        <f>IF(F343&gt;0,PRODUCT('Labor &amp; Overhead Input'!$H$5/'Materials Catalog Input'!F343),"0")</f>
        <v>0.83342857142857152</v>
      </c>
      <c r="H343" s="106" t="s">
        <v>295</v>
      </c>
      <c r="I343" s="107" t="s">
        <v>22</v>
      </c>
    </row>
    <row r="344" spans="2:9">
      <c r="B344" s="198">
        <v>439</v>
      </c>
      <c r="C344" s="103" t="s">
        <v>78</v>
      </c>
      <c r="D344" s="104">
        <v>3.52</v>
      </c>
      <c r="E344" s="111">
        <f t="shared" si="5"/>
        <v>4.2240000000000002</v>
      </c>
      <c r="F344" s="105">
        <v>35</v>
      </c>
      <c r="G344" s="113">
        <f>IF(F344&gt;0,PRODUCT('Labor &amp; Overhead Input'!$H$5/'Materials Catalog Input'!F344),"0")</f>
        <v>0.83342857142857152</v>
      </c>
      <c r="H344" s="106" t="s">
        <v>295</v>
      </c>
      <c r="I344" s="107" t="s">
        <v>22</v>
      </c>
    </row>
    <row r="345" spans="2:9">
      <c r="B345" s="198">
        <v>440</v>
      </c>
      <c r="C345" s="103" t="s">
        <v>79</v>
      </c>
      <c r="D345" s="104">
        <v>4.92</v>
      </c>
      <c r="E345" s="111">
        <f t="shared" si="5"/>
        <v>5.9039999999999999</v>
      </c>
      <c r="F345" s="105">
        <v>35</v>
      </c>
      <c r="G345" s="113">
        <f>IF(F345&gt;0,PRODUCT('Labor &amp; Overhead Input'!$H$5/'Materials Catalog Input'!F345),"0")</f>
        <v>0.83342857142857152</v>
      </c>
      <c r="H345" s="106" t="s">
        <v>295</v>
      </c>
      <c r="I345" s="107" t="s">
        <v>22</v>
      </c>
    </row>
    <row r="346" spans="2:9">
      <c r="B346" s="198">
        <v>441</v>
      </c>
      <c r="C346" s="103" t="s">
        <v>80</v>
      </c>
      <c r="D346" s="104">
        <v>7.29</v>
      </c>
      <c r="E346" s="111">
        <f t="shared" si="5"/>
        <v>8.7479999999999993</v>
      </c>
      <c r="F346" s="105">
        <v>35</v>
      </c>
      <c r="G346" s="113">
        <f>IF(F346&gt;0,PRODUCT('Labor &amp; Overhead Input'!$H$5/'Materials Catalog Input'!F346),"0")</f>
        <v>0.83342857142857152</v>
      </c>
      <c r="H346" s="106" t="s">
        <v>295</v>
      </c>
      <c r="I346" s="107" t="s">
        <v>22</v>
      </c>
    </row>
    <row r="347" spans="2:9">
      <c r="B347" s="198">
        <v>442</v>
      </c>
      <c r="C347" s="103" t="s">
        <v>80</v>
      </c>
      <c r="D347" s="104">
        <v>9.1199999999999992</v>
      </c>
      <c r="E347" s="111">
        <f t="shared" si="5"/>
        <v>10.943999999999999</v>
      </c>
      <c r="F347" s="105">
        <v>35</v>
      </c>
      <c r="G347" s="113">
        <f>IF(F347&gt;0,PRODUCT('Labor &amp; Overhead Input'!$H$5/'Materials Catalog Input'!F347),"0")</f>
        <v>0.83342857142857152</v>
      </c>
      <c r="H347" s="106" t="s">
        <v>295</v>
      </c>
      <c r="I347" s="107" t="s">
        <v>22</v>
      </c>
    </row>
    <row r="348" spans="2:9">
      <c r="B348" s="198">
        <v>443</v>
      </c>
      <c r="C348" s="103" t="s">
        <v>82</v>
      </c>
      <c r="D348" s="104">
        <v>3.62</v>
      </c>
      <c r="E348" s="111">
        <f t="shared" si="5"/>
        <v>4.3440000000000003</v>
      </c>
      <c r="F348" s="105">
        <v>35</v>
      </c>
      <c r="G348" s="113">
        <f>IF(F348&gt;0,PRODUCT('Labor &amp; Overhead Input'!$H$5/'Materials Catalog Input'!F348),"0")</f>
        <v>0.83342857142857152</v>
      </c>
      <c r="H348" s="106" t="s">
        <v>295</v>
      </c>
      <c r="I348" s="107" t="s">
        <v>22</v>
      </c>
    </row>
    <row r="349" spans="2:9">
      <c r="B349" s="198">
        <v>444</v>
      </c>
      <c r="C349" s="103" t="s">
        <v>83</v>
      </c>
      <c r="D349" s="104">
        <v>4.9400000000000004</v>
      </c>
      <c r="E349" s="111">
        <f t="shared" si="5"/>
        <v>5.9279999999999999</v>
      </c>
      <c r="F349" s="105">
        <v>35</v>
      </c>
      <c r="G349" s="113">
        <f>IF(F349&gt;0,PRODUCT('Labor &amp; Overhead Input'!$H$5/'Materials Catalog Input'!F349),"0")</f>
        <v>0.83342857142857152</v>
      </c>
      <c r="H349" s="106" t="s">
        <v>295</v>
      </c>
      <c r="I349" s="107" t="s">
        <v>22</v>
      </c>
    </row>
    <row r="350" spans="2:9">
      <c r="B350" s="198">
        <v>445</v>
      </c>
      <c r="C350" s="103" t="s">
        <v>84</v>
      </c>
      <c r="D350" s="104">
        <v>7.5</v>
      </c>
      <c r="E350" s="111">
        <f t="shared" si="5"/>
        <v>9</v>
      </c>
      <c r="F350" s="105">
        <v>35</v>
      </c>
      <c r="G350" s="113">
        <f>IF(F350&gt;0,PRODUCT('Labor &amp; Overhead Input'!$H$5/'Materials Catalog Input'!F350),"0")</f>
        <v>0.83342857142857152</v>
      </c>
      <c r="H350" s="106" t="s">
        <v>295</v>
      </c>
      <c r="I350" s="107" t="s">
        <v>22</v>
      </c>
    </row>
    <row r="351" spans="2:9">
      <c r="B351" s="198">
        <v>446</v>
      </c>
      <c r="C351" s="103" t="s">
        <v>326</v>
      </c>
      <c r="D351" s="104">
        <v>9.39</v>
      </c>
      <c r="E351" s="111">
        <f t="shared" si="5"/>
        <v>11.268000000000001</v>
      </c>
      <c r="F351" s="105">
        <v>35</v>
      </c>
      <c r="G351" s="113">
        <f>IF(F351&gt;0,PRODUCT('Labor &amp; Overhead Input'!$H$5/'Materials Catalog Input'!F351),"0")</f>
        <v>0.83342857142857152</v>
      </c>
      <c r="H351" s="106" t="s">
        <v>295</v>
      </c>
      <c r="I351" s="107" t="s">
        <v>22</v>
      </c>
    </row>
    <row r="352" spans="2:9">
      <c r="B352" s="198">
        <v>447</v>
      </c>
      <c r="C352" s="103" t="s">
        <v>86</v>
      </c>
      <c r="D352" s="104">
        <v>3.87</v>
      </c>
      <c r="E352" s="111">
        <f t="shared" si="5"/>
        <v>4.6440000000000001</v>
      </c>
      <c r="F352" s="105">
        <v>35</v>
      </c>
      <c r="G352" s="113">
        <f>IF(F352&gt;0,PRODUCT('Labor &amp; Overhead Input'!$H$5/'Materials Catalog Input'!F352),"0")</f>
        <v>0.83342857142857152</v>
      </c>
      <c r="H352" s="106" t="s">
        <v>295</v>
      </c>
      <c r="I352" s="107" t="s">
        <v>22</v>
      </c>
    </row>
    <row r="353" spans="2:9">
      <c r="B353" s="198">
        <v>448</v>
      </c>
      <c r="C353" s="103" t="s">
        <v>87</v>
      </c>
      <c r="D353" s="104">
        <v>5.09</v>
      </c>
      <c r="E353" s="111">
        <f t="shared" si="5"/>
        <v>6.1079999999999997</v>
      </c>
      <c r="F353" s="105">
        <v>35</v>
      </c>
      <c r="G353" s="113">
        <f>IF(F353&gt;0,PRODUCT('Labor &amp; Overhead Input'!$H$5/'Materials Catalog Input'!F353),"0")</f>
        <v>0.83342857142857152</v>
      </c>
      <c r="H353" s="106" t="s">
        <v>295</v>
      </c>
      <c r="I353" s="107" t="s">
        <v>22</v>
      </c>
    </row>
    <row r="354" spans="2:9">
      <c r="B354" s="198">
        <v>449</v>
      </c>
      <c r="C354" s="103" t="s">
        <v>88</v>
      </c>
      <c r="D354" s="104">
        <v>7.79</v>
      </c>
      <c r="E354" s="111">
        <f t="shared" si="5"/>
        <v>9.347999999999999</v>
      </c>
      <c r="F354" s="105">
        <v>35</v>
      </c>
      <c r="G354" s="113">
        <f>IF(F354&gt;0,PRODUCT('Labor &amp; Overhead Input'!$H$5/'Materials Catalog Input'!F354),"0")</f>
        <v>0.83342857142857152</v>
      </c>
      <c r="H354" s="106" t="s">
        <v>295</v>
      </c>
      <c r="I354" s="107" t="s">
        <v>22</v>
      </c>
    </row>
    <row r="355" spans="2:9">
      <c r="B355" s="198">
        <v>450</v>
      </c>
      <c r="C355" s="103" t="s">
        <v>327</v>
      </c>
      <c r="D355" s="104">
        <v>10.26</v>
      </c>
      <c r="E355" s="111">
        <f t="shared" si="5"/>
        <v>12.311999999999999</v>
      </c>
      <c r="F355" s="105">
        <v>35</v>
      </c>
      <c r="G355" s="113">
        <f>IF(F355&gt;0,PRODUCT('Labor &amp; Overhead Input'!$H$5/'Materials Catalog Input'!F355),"0")</f>
        <v>0.83342857142857152</v>
      </c>
      <c r="H355" s="106" t="s">
        <v>295</v>
      </c>
      <c r="I355" s="107" t="s">
        <v>22</v>
      </c>
    </row>
    <row r="356" spans="2:9">
      <c r="B356" s="198">
        <v>451</v>
      </c>
      <c r="C356" s="103" t="s">
        <v>90</v>
      </c>
      <c r="D356" s="104">
        <v>4.5199999999999996</v>
      </c>
      <c r="E356" s="111">
        <f t="shared" si="5"/>
        <v>5.4239999999999995</v>
      </c>
      <c r="F356" s="105">
        <v>35</v>
      </c>
      <c r="G356" s="113">
        <f>IF(F356&gt;0,PRODUCT('Labor &amp; Overhead Input'!$H$5/'Materials Catalog Input'!F356),"0")</f>
        <v>0.83342857142857152</v>
      </c>
      <c r="H356" s="106" t="s">
        <v>295</v>
      </c>
      <c r="I356" s="107" t="s">
        <v>22</v>
      </c>
    </row>
    <row r="357" spans="2:9">
      <c r="B357" s="198">
        <v>452</v>
      </c>
      <c r="C357" s="103" t="s">
        <v>91</v>
      </c>
      <c r="D357" s="104">
        <v>6.01</v>
      </c>
      <c r="E357" s="111">
        <f t="shared" si="5"/>
        <v>7.2119999999999997</v>
      </c>
      <c r="F357" s="105">
        <v>35</v>
      </c>
      <c r="G357" s="113">
        <f>IF(F357&gt;0,PRODUCT('Labor &amp; Overhead Input'!$H$5/'Materials Catalog Input'!F357),"0")</f>
        <v>0.83342857142857152</v>
      </c>
      <c r="H357" s="106" t="s">
        <v>295</v>
      </c>
      <c r="I357" s="107" t="s">
        <v>22</v>
      </c>
    </row>
    <row r="358" spans="2:9">
      <c r="B358" s="198">
        <v>453</v>
      </c>
      <c r="C358" s="103" t="s">
        <v>92</v>
      </c>
      <c r="D358" s="104">
        <v>8.7200000000000006</v>
      </c>
      <c r="E358" s="111">
        <f t="shared" si="5"/>
        <v>10.464</v>
      </c>
      <c r="F358" s="105">
        <v>35</v>
      </c>
      <c r="G358" s="113">
        <f>IF(F358&gt;0,PRODUCT('Labor &amp; Overhead Input'!$H$5/'Materials Catalog Input'!F358),"0")</f>
        <v>0.83342857142857152</v>
      </c>
      <c r="H358" s="106" t="s">
        <v>295</v>
      </c>
      <c r="I358" s="107" t="s">
        <v>22</v>
      </c>
    </row>
    <row r="359" spans="2:9">
      <c r="B359" s="198">
        <v>454</v>
      </c>
      <c r="C359" s="103" t="s">
        <v>94</v>
      </c>
      <c r="D359" s="104">
        <v>6.23</v>
      </c>
      <c r="E359" s="111">
        <f t="shared" si="5"/>
        <v>7.476</v>
      </c>
      <c r="F359" s="105">
        <v>35</v>
      </c>
      <c r="G359" s="113">
        <f>IF(F359&gt;0,PRODUCT('Labor &amp; Overhead Input'!$H$5/'Materials Catalog Input'!F359),"0")</f>
        <v>0.83342857142857152</v>
      </c>
      <c r="H359" s="106" t="s">
        <v>295</v>
      </c>
      <c r="I359" s="107" t="s">
        <v>22</v>
      </c>
    </row>
    <row r="360" spans="2:9">
      <c r="B360" s="198">
        <v>455</v>
      </c>
      <c r="C360" s="103" t="s">
        <v>95</v>
      </c>
      <c r="D360" s="104">
        <v>6.67</v>
      </c>
      <c r="E360" s="111">
        <f t="shared" si="5"/>
        <v>8.0039999999999996</v>
      </c>
      <c r="F360" s="105">
        <v>35</v>
      </c>
      <c r="G360" s="113">
        <f>IF(F360&gt;0,PRODUCT('Labor &amp; Overhead Input'!$H$5/'Materials Catalog Input'!F360),"0")</f>
        <v>0.83342857142857152</v>
      </c>
      <c r="H360" s="106" t="s">
        <v>295</v>
      </c>
      <c r="I360" s="107" t="s">
        <v>22</v>
      </c>
    </row>
    <row r="361" spans="2:9">
      <c r="B361" s="198">
        <v>456</v>
      </c>
      <c r="C361" s="103" t="s">
        <v>96</v>
      </c>
      <c r="D361" s="104">
        <v>9.4600000000000009</v>
      </c>
      <c r="E361" s="111">
        <f t="shared" si="5"/>
        <v>11.352</v>
      </c>
      <c r="F361" s="105">
        <v>35</v>
      </c>
      <c r="G361" s="113">
        <f>IF(F361&gt;0,PRODUCT('Labor &amp; Overhead Input'!$H$5/'Materials Catalog Input'!F361),"0")</f>
        <v>0.83342857142857152</v>
      </c>
      <c r="H361" s="106" t="s">
        <v>295</v>
      </c>
      <c r="I361" s="107" t="s">
        <v>22</v>
      </c>
    </row>
    <row r="362" spans="2:9">
      <c r="B362" s="198">
        <v>457</v>
      </c>
      <c r="C362" s="103" t="s">
        <v>98</v>
      </c>
      <c r="D362" s="104">
        <v>6.77</v>
      </c>
      <c r="E362" s="111">
        <f t="shared" si="5"/>
        <v>8.1239999999999988</v>
      </c>
      <c r="F362" s="105">
        <v>35</v>
      </c>
      <c r="G362" s="113">
        <f>IF(F362&gt;0,PRODUCT('Labor &amp; Overhead Input'!$H$5/'Materials Catalog Input'!F362),"0")</f>
        <v>0.83342857142857152</v>
      </c>
      <c r="H362" s="106" t="s">
        <v>295</v>
      </c>
      <c r="I362" s="107" t="s">
        <v>22</v>
      </c>
    </row>
    <row r="363" spans="2:9">
      <c r="B363" s="198">
        <v>458</v>
      </c>
      <c r="C363" s="103" t="s">
        <v>99</v>
      </c>
      <c r="D363" s="104">
        <v>7.69</v>
      </c>
      <c r="E363" s="111">
        <f t="shared" si="5"/>
        <v>9.2279999999999998</v>
      </c>
      <c r="F363" s="105">
        <v>35</v>
      </c>
      <c r="G363" s="113">
        <f>IF(F363&gt;0,PRODUCT('Labor &amp; Overhead Input'!$H$5/'Materials Catalog Input'!F363),"0")</f>
        <v>0.83342857142857152</v>
      </c>
      <c r="H363" s="106" t="s">
        <v>295</v>
      </c>
      <c r="I363" s="107" t="s">
        <v>22</v>
      </c>
    </row>
    <row r="364" spans="2:9">
      <c r="B364" s="198">
        <v>459</v>
      </c>
      <c r="C364" s="103" t="s">
        <v>100</v>
      </c>
      <c r="D364" s="104">
        <v>10.55</v>
      </c>
      <c r="E364" s="111">
        <f t="shared" si="5"/>
        <v>12.66</v>
      </c>
      <c r="F364" s="105">
        <v>35</v>
      </c>
      <c r="G364" s="113">
        <f>IF(F364&gt;0,PRODUCT('Labor &amp; Overhead Input'!$H$5/'Materials Catalog Input'!F364),"0")</f>
        <v>0.83342857142857152</v>
      </c>
      <c r="H364" s="106" t="s">
        <v>295</v>
      </c>
      <c r="I364" s="107" t="s">
        <v>22</v>
      </c>
    </row>
    <row r="365" spans="2:9">
      <c r="B365" s="198">
        <v>460</v>
      </c>
      <c r="C365" s="103" t="s">
        <v>102</v>
      </c>
      <c r="D365" s="104">
        <v>7.65</v>
      </c>
      <c r="E365" s="111">
        <f t="shared" si="5"/>
        <v>9.18</v>
      </c>
      <c r="F365" s="105">
        <v>35</v>
      </c>
      <c r="G365" s="113">
        <f>IF(F365&gt;0,PRODUCT('Labor &amp; Overhead Input'!$H$5/'Materials Catalog Input'!F365),"0")</f>
        <v>0.83342857142857152</v>
      </c>
      <c r="H365" s="106" t="s">
        <v>295</v>
      </c>
      <c r="I365" s="107" t="s">
        <v>22</v>
      </c>
    </row>
    <row r="366" spans="2:9">
      <c r="B366" s="198">
        <v>461</v>
      </c>
      <c r="C366" s="103" t="s">
        <v>103</v>
      </c>
      <c r="D366" s="104">
        <v>8.39</v>
      </c>
      <c r="E366" s="111">
        <f t="shared" si="5"/>
        <v>10.068</v>
      </c>
      <c r="F366" s="105">
        <v>35</v>
      </c>
      <c r="G366" s="113">
        <f>IF(F366&gt;0,PRODUCT('Labor &amp; Overhead Input'!$H$5/'Materials Catalog Input'!F366),"0")</f>
        <v>0.83342857142857152</v>
      </c>
      <c r="H366" s="106" t="s">
        <v>295</v>
      </c>
      <c r="I366" s="107" t="s">
        <v>22</v>
      </c>
    </row>
    <row r="367" spans="2:9">
      <c r="B367" s="198">
        <v>462</v>
      </c>
      <c r="C367" s="103" t="s">
        <v>104</v>
      </c>
      <c r="D367" s="104">
        <v>11.56</v>
      </c>
      <c r="E367" s="111">
        <f t="shared" si="5"/>
        <v>13.872</v>
      </c>
      <c r="F367" s="105">
        <v>35</v>
      </c>
      <c r="G367" s="113">
        <f>IF(F367&gt;0,PRODUCT('Labor &amp; Overhead Input'!$H$5/'Materials Catalog Input'!F367),"0")</f>
        <v>0.83342857142857152</v>
      </c>
      <c r="H367" s="106" t="s">
        <v>295</v>
      </c>
      <c r="I367" s="107" t="s">
        <v>22</v>
      </c>
    </row>
    <row r="368" spans="2:9">
      <c r="B368" s="198">
        <v>463</v>
      </c>
      <c r="C368" s="103" t="s">
        <v>328</v>
      </c>
      <c r="D368" s="104">
        <v>14.59</v>
      </c>
      <c r="E368" s="111">
        <f t="shared" si="5"/>
        <v>17.507999999999999</v>
      </c>
      <c r="F368" s="105">
        <v>35</v>
      </c>
      <c r="G368" s="113">
        <f>IF(F368&gt;0,PRODUCT('Labor &amp; Overhead Input'!$H$5/'Materials Catalog Input'!F368),"0")</f>
        <v>0.83342857142857152</v>
      </c>
      <c r="H368" s="106" t="s">
        <v>295</v>
      </c>
      <c r="I368" s="107" t="s">
        <v>22</v>
      </c>
    </row>
    <row r="369" spans="2:9">
      <c r="B369" s="198">
        <v>464</v>
      </c>
      <c r="C369" s="103" t="s">
        <v>106</v>
      </c>
      <c r="D369" s="104">
        <v>9.2200000000000006</v>
      </c>
      <c r="E369" s="111">
        <f t="shared" si="5"/>
        <v>11.064</v>
      </c>
      <c r="F369" s="105">
        <v>35</v>
      </c>
      <c r="G369" s="113">
        <f>IF(F369&gt;0,PRODUCT('Labor &amp; Overhead Input'!$H$5/'Materials Catalog Input'!F369),"0")</f>
        <v>0.83342857142857152</v>
      </c>
      <c r="H369" s="106" t="s">
        <v>295</v>
      </c>
      <c r="I369" s="107" t="s">
        <v>22</v>
      </c>
    </row>
    <row r="370" spans="2:9">
      <c r="B370" s="198">
        <v>465</v>
      </c>
      <c r="C370" s="103" t="s">
        <v>107</v>
      </c>
      <c r="D370" s="104">
        <v>12.31</v>
      </c>
      <c r="E370" s="111">
        <f t="shared" si="5"/>
        <v>14.772</v>
      </c>
      <c r="F370" s="105">
        <v>35</v>
      </c>
      <c r="G370" s="113">
        <f>IF(F370&gt;0,PRODUCT('Labor &amp; Overhead Input'!$H$5/'Materials Catalog Input'!F370),"0")</f>
        <v>0.83342857142857152</v>
      </c>
      <c r="H370" s="106" t="s">
        <v>295</v>
      </c>
      <c r="I370" s="107" t="s">
        <v>22</v>
      </c>
    </row>
    <row r="371" spans="2:9">
      <c r="B371" s="198">
        <v>466</v>
      </c>
      <c r="C371" s="103" t="s">
        <v>329</v>
      </c>
      <c r="D371" s="104">
        <v>15.42</v>
      </c>
      <c r="E371" s="111">
        <f t="shared" si="5"/>
        <v>18.503999999999998</v>
      </c>
      <c r="F371" s="105">
        <v>35</v>
      </c>
      <c r="G371" s="113">
        <f>IF(F371&gt;0,PRODUCT('Labor &amp; Overhead Input'!$H$5/'Materials Catalog Input'!F371),"0")</f>
        <v>0.83342857142857152</v>
      </c>
      <c r="H371" s="106" t="s">
        <v>295</v>
      </c>
      <c r="I371" s="107" t="s">
        <v>22</v>
      </c>
    </row>
    <row r="372" spans="2:9">
      <c r="B372" s="198">
        <v>467</v>
      </c>
      <c r="C372" s="103" t="s">
        <v>109</v>
      </c>
      <c r="D372" s="104">
        <v>9.64</v>
      </c>
      <c r="E372" s="111">
        <f t="shared" si="5"/>
        <v>11.568</v>
      </c>
      <c r="F372" s="105">
        <v>35</v>
      </c>
      <c r="G372" s="113">
        <f>IF(F372&gt;0,PRODUCT('Labor &amp; Overhead Input'!$H$5/'Materials Catalog Input'!F372),"0")</f>
        <v>0.83342857142857152</v>
      </c>
      <c r="H372" s="106" t="s">
        <v>295</v>
      </c>
      <c r="I372" s="107" t="s">
        <v>22</v>
      </c>
    </row>
    <row r="373" spans="2:9">
      <c r="B373" s="198">
        <v>468</v>
      </c>
      <c r="C373" s="103" t="s">
        <v>110</v>
      </c>
      <c r="D373" s="104">
        <v>12.82</v>
      </c>
      <c r="E373" s="111">
        <f t="shared" si="5"/>
        <v>15.384</v>
      </c>
      <c r="F373" s="105">
        <v>35</v>
      </c>
      <c r="G373" s="113">
        <f>IF(F373&gt;0,PRODUCT('Labor &amp; Overhead Input'!$H$5/'Materials Catalog Input'!F373),"0")</f>
        <v>0.83342857142857152</v>
      </c>
      <c r="H373" s="106" t="s">
        <v>295</v>
      </c>
      <c r="I373" s="107" t="s">
        <v>22</v>
      </c>
    </row>
    <row r="374" spans="2:9">
      <c r="B374" s="198">
        <v>469</v>
      </c>
      <c r="C374" s="103" t="s">
        <v>330</v>
      </c>
      <c r="D374" s="104">
        <v>16.13</v>
      </c>
      <c r="E374" s="111">
        <f t="shared" si="5"/>
        <v>19.355999999999998</v>
      </c>
      <c r="F374" s="105">
        <v>35</v>
      </c>
      <c r="G374" s="113">
        <f>IF(F374&gt;0,PRODUCT('Labor &amp; Overhead Input'!$H$5/'Materials Catalog Input'!F374),"0")</f>
        <v>0.83342857142857152</v>
      </c>
      <c r="H374" s="106" t="s">
        <v>295</v>
      </c>
      <c r="I374" s="107" t="s">
        <v>22</v>
      </c>
    </row>
    <row r="375" spans="2:9">
      <c r="B375" s="198">
        <v>470</v>
      </c>
      <c r="C375" s="103" t="s">
        <v>112</v>
      </c>
      <c r="D375" s="104">
        <v>11.04</v>
      </c>
      <c r="E375" s="111">
        <f t="shared" si="5"/>
        <v>13.247999999999999</v>
      </c>
      <c r="F375" s="105">
        <v>35</v>
      </c>
      <c r="G375" s="113">
        <f>IF(F375&gt;0,PRODUCT('Labor &amp; Overhead Input'!$H$5/'Materials Catalog Input'!F375),"0")</f>
        <v>0.83342857142857152</v>
      </c>
      <c r="H375" s="106" t="s">
        <v>295</v>
      </c>
      <c r="I375" s="107" t="s">
        <v>22</v>
      </c>
    </row>
    <row r="376" spans="2:9">
      <c r="B376" s="198">
        <v>471</v>
      </c>
      <c r="C376" s="103" t="s">
        <v>113</v>
      </c>
      <c r="D376" s="104">
        <v>14.32</v>
      </c>
      <c r="E376" s="111">
        <f t="shared" si="5"/>
        <v>17.184000000000001</v>
      </c>
      <c r="F376" s="105">
        <v>35</v>
      </c>
      <c r="G376" s="113">
        <f>IF(F376&gt;0,PRODUCT('Labor &amp; Overhead Input'!$H$5/'Materials Catalog Input'!F376),"0")</f>
        <v>0.83342857142857152</v>
      </c>
      <c r="H376" s="106" t="s">
        <v>295</v>
      </c>
      <c r="I376" s="107" t="s">
        <v>22</v>
      </c>
    </row>
    <row r="377" spans="2:9">
      <c r="B377" s="198">
        <v>472</v>
      </c>
      <c r="C377" s="103" t="s">
        <v>331</v>
      </c>
      <c r="D377" s="104">
        <v>18.09</v>
      </c>
      <c r="E377" s="111">
        <f t="shared" si="5"/>
        <v>21.707999999999998</v>
      </c>
      <c r="F377" s="105">
        <v>35</v>
      </c>
      <c r="G377" s="113">
        <f>IF(F377&gt;0,PRODUCT('Labor &amp; Overhead Input'!$H$5/'Materials Catalog Input'!F377),"0")</f>
        <v>0.83342857142857152</v>
      </c>
      <c r="H377" s="106" t="s">
        <v>295</v>
      </c>
      <c r="I377" s="107" t="s">
        <v>22</v>
      </c>
    </row>
    <row r="378" spans="2:9">
      <c r="B378" s="198">
        <v>473</v>
      </c>
      <c r="C378" s="103" t="s">
        <v>115</v>
      </c>
      <c r="D378" s="104">
        <v>12.29</v>
      </c>
      <c r="E378" s="111">
        <f t="shared" si="5"/>
        <v>14.747999999999998</v>
      </c>
      <c r="F378" s="105">
        <v>35</v>
      </c>
      <c r="G378" s="113">
        <f>IF(F378&gt;0,PRODUCT('Labor &amp; Overhead Input'!$H$5/'Materials Catalog Input'!F378),"0")</f>
        <v>0.83342857142857152</v>
      </c>
      <c r="H378" s="106" t="s">
        <v>295</v>
      </c>
      <c r="I378" s="107" t="s">
        <v>22</v>
      </c>
    </row>
    <row r="379" spans="2:9">
      <c r="B379" s="198">
        <v>474</v>
      </c>
      <c r="C379" s="103" t="s">
        <v>116</v>
      </c>
      <c r="D379" s="104">
        <v>15.62</v>
      </c>
      <c r="E379" s="111">
        <f t="shared" si="5"/>
        <v>18.744</v>
      </c>
      <c r="F379" s="105">
        <v>35</v>
      </c>
      <c r="G379" s="113">
        <f>IF(F379&gt;0,PRODUCT('Labor &amp; Overhead Input'!$H$5/'Materials Catalog Input'!F379),"0")</f>
        <v>0.83342857142857152</v>
      </c>
      <c r="H379" s="106" t="s">
        <v>295</v>
      </c>
      <c r="I379" s="107" t="s">
        <v>22</v>
      </c>
    </row>
    <row r="380" spans="2:9">
      <c r="B380" s="198">
        <v>475</v>
      </c>
      <c r="C380" s="103" t="s">
        <v>332</v>
      </c>
      <c r="D380" s="104">
        <v>19.82</v>
      </c>
      <c r="E380" s="111">
        <f t="shared" si="5"/>
        <v>23.783999999999999</v>
      </c>
      <c r="F380" s="105">
        <v>35</v>
      </c>
      <c r="G380" s="113">
        <f>IF(F380&gt;0,PRODUCT('Labor &amp; Overhead Input'!$H$5/'Materials Catalog Input'!F380),"0")</f>
        <v>0.83342857142857152</v>
      </c>
      <c r="H380" s="106" t="s">
        <v>295</v>
      </c>
      <c r="I380" s="107" t="s">
        <v>22</v>
      </c>
    </row>
    <row r="381" spans="2:9">
      <c r="B381" s="198">
        <v>476</v>
      </c>
      <c r="C381" s="103" t="s">
        <v>118</v>
      </c>
      <c r="D381" s="104">
        <v>12.54</v>
      </c>
      <c r="E381" s="111">
        <f t="shared" si="5"/>
        <v>15.047999999999998</v>
      </c>
      <c r="F381" s="105">
        <v>35</v>
      </c>
      <c r="G381" s="113">
        <f>IF(F381&gt;0,PRODUCT('Labor &amp; Overhead Input'!$H$5/'Materials Catalog Input'!F381),"0")</f>
        <v>0.83342857142857152</v>
      </c>
      <c r="H381" s="106" t="s">
        <v>295</v>
      </c>
      <c r="I381" s="107" t="s">
        <v>22</v>
      </c>
    </row>
    <row r="382" spans="2:9">
      <c r="B382" s="198">
        <v>477</v>
      </c>
      <c r="C382" s="103" t="s">
        <v>119</v>
      </c>
      <c r="D382" s="104">
        <v>16.22</v>
      </c>
      <c r="E382" s="111">
        <f t="shared" si="5"/>
        <v>19.463999999999999</v>
      </c>
      <c r="F382" s="105">
        <v>35</v>
      </c>
      <c r="G382" s="113">
        <f>IF(F382&gt;0,PRODUCT('Labor &amp; Overhead Input'!$H$5/'Materials Catalog Input'!F382),"0")</f>
        <v>0.83342857142857152</v>
      </c>
      <c r="H382" s="106" t="s">
        <v>295</v>
      </c>
      <c r="I382" s="107" t="s">
        <v>22</v>
      </c>
    </row>
    <row r="383" spans="2:9">
      <c r="B383" s="198">
        <v>478</v>
      </c>
      <c r="C383" s="103" t="s">
        <v>333</v>
      </c>
      <c r="D383" s="104">
        <v>20.48</v>
      </c>
      <c r="E383" s="111">
        <f t="shared" si="5"/>
        <v>24.576000000000001</v>
      </c>
      <c r="F383" s="105">
        <v>35</v>
      </c>
      <c r="G383" s="113">
        <f>IF(F383&gt;0,PRODUCT('Labor &amp; Overhead Input'!$H$5/'Materials Catalog Input'!F383),"0")</f>
        <v>0.83342857142857152</v>
      </c>
      <c r="H383" s="106" t="s">
        <v>295</v>
      </c>
      <c r="I383" s="107" t="s">
        <v>22</v>
      </c>
    </row>
    <row r="384" spans="2:9">
      <c r="B384" s="198">
        <v>479</v>
      </c>
      <c r="C384" s="103" t="s">
        <v>282</v>
      </c>
      <c r="D384" s="104">
        <v>0</v>
      </c>
      <c r="E384" s="111">
        <f t="shared" si="5"/>
        <v>0</v>
      </c>
      <c r="F384" s="105"/>
      <c r="G384" s="113" t="str">
        <f>IF(F384&gt;0,PRODUCT('Labor &amp; Overhead Input'!$H$5/'Materials Catalog Input'!F384),"0")</f>
        <v>0</v>
      </c>
      <c r="H384" s="106" t="s">
        <v>294</v>
      </c>
      <c r="I384" s="107" t="s">
        <v>20</v>
      </c>
    </row>
    <row r="385" spans="2:9">
      <c r="B385" s="198">
        <v>480</v>
      </c>
      <c r="C385" s="103" t="s">
        <v>282</v>
      </c>
      <c r="D385" s="104">
        <v>0</v>
      </c>
      <c r="E385" s="111">
        <f t="shared" si="5"/>
        <v>0</v>
      </c>
      <c r="F385" s="105"/>
      <c r="G385" s="113" t="str">
        <f>IF(F385&gt;0,PRODUCT('Labor &amp; Overhead Input'!$H$5/'Materials Catalog Input'!F385),"0")</f>
        <v>0</v>
      </c>
      <c r="H385" s="106" t="s">
        <v>294</v>
      </c>
      <c r="I385" s="107" t="s">
        <v>20</v>
      </c>
    </row>
    <row r="386" spans="2:9">
      <c r="B386" s="198">
        <v>481</v>
      </c>
      <c r="C386" s="103" t="s">
        <v>282</v>
      </c>
      <c r="D386" s="104">
        <v>0</v>
      </c>
      <c r="E386" s="111">
        <f t="shared" si="5"/>
        <v>0</v>
      </c>
      <c r="F386" s="105"/>
      <c r="G386" s="113" t="str">
        <f>IF(F386&gt;0,PRODUCT('Labor &amp; Overhead Input'!$H$5/'Materials Catalog Input'!F386),"0")</f>
        <v>0</v>
      </c>
      <c r="H386" s="106" t="s">
        <v>294</v>
      </c>
      <c r="I386" s="107" t="s">
        <v>20</v>
      </c>
    </row>
    <row r="387" spans="2:9">
      <c r="B387" s="198">
        <v>482</v>
      </c>
      <c r="C387" s="103" t="s">
        <v>282</v>
      </c>
      <c r="D387" s="104">
        <v>0</v>
      </c>
      <c r="E387" s="111">
        <f t="shared" si="5"/>
        <v>0</v>
      </c>
      <c r="F387" s="105"/>
      <c r="G387" s="113" t="str">
        <f>IF(F387&gt;0,PRODUCT('Labor &amp; Overhead Input'!$H$5/'Materials Catalog Input'!F387),"0")</f>
        <v>0</v>
      </c>
      <c r="H387" s="106" t="s">
        <v>294</v>
      </c>
      <c r="I387" s="107" t="s">
        <v>20</v>
      </c>
    </row>
    <row r="388" spans="2:9">
      <c r="B388" s="198">
        <v>483</v>
      </c>
      <c r="C388" s="103" t="s">
        <v>282</v>
      </c>
      <c r="D388" s="104">
        <v>0</v>
      </c>
      <c r="E388" s="111">
        <f t="shared" si="5"/>
        <v>0</v>
      </c>
      <c r="F388" s="105"/>
      <c r="G388" s="113" t="str">
        <f>IF(F388&gt;0,PRODUCT('Labor &amp; Overhead Input'!$H$5/'Materials Catalog Input'!F388),"0")</f>
        <v>0</v>
      </c>
      <c r="H388" s="106" t="s">
        <v>294</v>
      </c>
      <c r="I388" s="107" t="s">
        <v>20</v>
      </c>
    </row>
    <row r="389" spans="2:9">
      <c r="B389" s="198">
        <v>484</v>
      </c>
      <c r="C389" s="103" t="s">
        <v>282</v>
      </c>
      <c r="D389" s="104">
        <v>0</v>
      </c>
      <c r="E389" s="111">
        <f t="shared" ref="E389:E452" si="6">D389*(1+$I$3)</f>
        <v>0</v>
      </c>
      <c r="F389" s="105"/>
      <c r="G389" s="113" t="str">
        <f>IF(F389&gt;0,PRODUCT('Labor &amp; Overhead Input'!$H$5/'Materials Catalog Input'!F389),"0")</f>
        <v>0</v>
      </c>
      <c r="H389" s="106" t="s">
        <v>294</v>
      </c>
      <c r="I389" s="107" t="s">
        <v>20</v>
      </c>
    </row>
    <row r="390" spans="2:9">
      <c r="B390" s="198">
        <v>485</v>
      </c>
      <c r="C390" s="103" t="s">
        <v>282</v>
      </c>
      <c r="D390" s="104">
        <v>0</v>
      </c>
      <c r="E390" s="111">
        <f t="shared" si="6"/>
        <v>0</v>
      </c>
      <c r="F390" s="105"/>
      <c r="G390" s="113" t="str">
        <f>IF(F390&gt;0,PRODUCT('Labor &amp; Overhead Input'!$H$5/'Materials Catalog Input'!F390),"0")</f>
        <v>0</v>
      </c>
      <c r="H390" s="106" t="s">
        <v>294</v>
      </c>
      <c r="I390" s="107" t="s">
        <v>20</v>
      </c>
    </row>
    <row r="391" spans="2:9">
      <c r="B391" s="198">
        <v>486</v>
      </c>
      <c r="C391" s="103" t="s">
        <v>282</v>
      </c>
      <c r="D391" s="104">
        <v>0</v>
      </c>
      <c r="E391" s="111">
        <f t="shared" si="6"/>
        <v>0</v>
      </c>
      <c r="F391" s="105"/>
      <c r="G391" s="113" t="str">
        <f>IF(F391&gt;0,PRODUCT('Labor &amp; Overhead Input'!$H$5/'Materials Catalog Input'!F391),"0")</f>
        <v>0</v>
      </c>
      <c r="H391" s="106" t="s">
        <v>294</v>
      </c>
      <c r="I391" s="107" t="s">
        <v>20</v>
      </c>
    </row>
    <row r="392" spans="2:9">
      <c r="B392" s="198">
        <v>487</v>
      </c>
      <c r="C392" s="103" t="s">
        <v>282</v>
      </c>
      <c r="D392" s="104">
        <v>0</v>
      </c>
      <c r="E392" s="111">
        <f t="shared" si="6"/>
        <v>0</v>
      </c>
      <c r="F392" s="105"/>
      <c r="G392" s="113" t="str">
        <f>IF(F392&gt;0,PRODUCT('Labor &amp; Overhead Input'!$H$5/'Materials Catalog Input'!F392),"0")</f>
        <v>0</v>
      </c>
      <c r="H392" s="106" t="s">
        <v>294</v>
      </c>
      <c r="I392" s="107" t="s">
        <v>20</v>
      </c>
    </row>
    <row r="393" spans="2:9">
      <c r="B393" s="198">
        <v>488</v>
      </c>
      <c r="C393" s="103" t="s">
        <v>282</v>
      </c>
      <c r="D393" s="104">
        <v>0</v>
      </c>
      <c r="E393" s="111">
        <f t="shared" si="6"/>
        <v>0</v>
      </c>
      <c r="F393" s="105"/>
      <c r="G393" s="113" t="str">
        <f>IF(F393&gt;0,PRODUCT('Labor &amp; Overhead Input'!$H$5/'Materials Catalog Input'!F393),"0")</f>
        <v>0</v>
      </c>
      <c r="H393" s="106" t="s">
        <v>294</v>
      </c>
      <c r="I393" s="107" t="s">
        <v>20</v>
      </c>
    </row>
    <row r="394" spans="2:9">
      <c r="B394" s="198">
        <v>489</v>
      </c>
      <c r="C394" s="103" t="s">
        <v>282</v>
      </c>
      <c r="D394" s="104">
        <v>0</v>
      </c>
      <c r="E394" s="111">
        <f t="shared" si="6"/>
        <v>0</v>
      </c>
      <c r="F394" s="105"/>
      <c r="G394" s="113" t="str">
        <f>IF(F394&gt;0,PRODUCT('Labor &amp; Overhead Input'!$H$5/'Materials Catalog Input'!F394),"0")</f>
        <v>0</v>
      </c>
      <c r="H394" s="106" t="s">
        <v>294</v>
      </c>
      <c r="I394" s="107" t="s">
        <v>20</v>
      </c>
    </row>
    <row r="395" spans="2:9">
      <c r="B395" s="198">
        <v>490</v>
      </c>
      <c r="C395" s="103" t="s">
        <v>282</v>
      </c>
      <c r="D395" s="104">
        <v>0</v>
      </c>
      <c r="E395" s="111">
        <f t="shared" si="6"/>
        <v>0</v>
      </c>
      <c r="F395" s="105"/>
      <c r="G395" s="113" t="str">
        <f>IF(F395&gt;0,PRODUCT('Labor &amp; Overhead Input'!$H$5/'Materials Catalog Input'!F395),"0")</f>
        <v>0</v>
      </c>
      <c r="H395" s="106" t="s">
        <v>294</v>
      </c>
      <c r="I395" s="107" t="s">
        <v>20</v>
      </c>
    </row>
    <row r="396" spans="2:9">
      <c r="B396" s="198">
        <v>491</v>
      </c>
      <c r="C396" s="103" t="s">
        <v>282</v>
      </c>
      <c r="D396" s="104">
        <v>0</v>
      </c>
      <c r="E396" s="111">
        <f t="shared" si="6"/>
        <v>0</v>
      </c>
      <c r="F396" s="105"/>
      <c r="G396" s="113" t="str">
        <f>IF(F396&gt;0,PRODUCT('Labor &amp; Overhead Input'!$H$5/'Materials Catalog Input'!F396),"0")</f>
        <v>0</v>
      </c>
      <c r="H396" s="106" t="s">
        <v>294</v>
      </c>
      <c r="I396" s="107" t="s">
        <v>20</v>
      </c>
    </row>
    <row r="397" spans="2:9">
      <c r="B397" s="198">
        <v>492</v>
      </c>
      <c r="C397" s="103" t="s">
        <v>282</v>
      </c>
      <c r="D397" s="104">
        <v>0</v>
      </c>
      <c r="E397" s="111">
        <f t="shared" si="6"/>
        <v>0</v>
      </c>
      <c r="F397" s="105"/>
      <c r="G397" s="113" t="str">
        <f>IF(F397&gt;0,PRODUCT('Labor &amp; Overhead Input'!$H$5/'Materials Catalog Input'!F397),"0")</f>
        <v>0</v>
      </c>
      <c r="H397" s="106" t="s">
        <v>294</v>
      </c>
      <c r="I397" s="107" t="s">
        <v>20</v>
      </c>
    </row>
    <row r="398" spans="2:9">
      <c r="B398" s="198">
        <v>493</v>
      </c>
      <c r="C398" s="103" t="s">
        <v>282</v>
      </c>
      <c r="D398" s="104">
        <v>0</v>
      </c>
      <c r="E398" s="111">
        <f t="shared" si="6"/>
        <v>0</v>
      </c>
      <c r="F398" s="105"/>
      <c r="G398" s="113" t="str">
        <f>IF(F398&gt;0,PRODUCT('Labor &amp; Overhead Input'!$H$5/'Materials Catalog Input'!F398),"0")</f>
        <v>0</v>
      </c>
      <c r="H398" s="106" t="s">
        <v>294</v>
      </c>
      <c r="I398" s="107" t="s">
        <v>20</v>
      </c>
    </row>
    <row r="399" spans="2:9">
      <c r="B399" s="198">
        <v>494</v>
      </c>
      <c r="C399" s="103" t="s">
        <v>282</v>
      </c>
      <c r="D399" s="104">
        <v>0</v>
      </c>
      <c r="E399" s="111">
        <f t="shared" si="6"/>
        <v>0</v>
      </c>
      <c r="F399" s="105"/>
      <c r="G399" s="113" t="str">
        <f>IF(F399&gt;0,PRODUCT('Labor &amp; Overhead Input'!$H$5/'Materials Catalog Input'!F399),"0")</f>
        <v>0</v>
      </c>
      <c r="H399" s="106" t="s">
        <v>294</v>
      </c>
      <c r="I399" s="107" t="s">
        <v>20</v>
      </c>
    </row>
    <row r="400" spans="2:9">
      <c r="B400" s="198">
        <v>495</v>
      </c>
      <c r="C400" s="103" t="s">
        <v>282</v>
      </c>
      <c r="D400" s="104">
        <v>0</v>
      </c>
      <c r="E400" s="111">
        <f t="shared" si="6"/>
        <v>0</v>
      </c>
      <c r="F400" s="105"/>
      <c r="G400" s="113" t="str">
        <f>IF(F400&gt;0,PRODUCT('Labor &amp; Overhead Input'!$H$5/'Materials Catalog Input'!F400),"0")</f>
        <v>0</v>
      </c>
      <c r="H400" s="106" t="s">
        <v>294</v>
      </c>
      <c r="I400" s="107" t="s">
        <v>20</v>
      </c>
    </row>
    <row r="401" spans="2:9">
      <c r="B401" s="198">
        <v>496</v>
      </c>
      <c r="C401" s="103" t="s">
        <v>282</v>
      </c>
      <c r="D401" s="104">
        <v>0</v>
      </c>
      <c r="E401" s="111">
        <f t="shared" si="6"/>
        <v>0</v>
      </c>
      <c r="F401" s="105"/>
      <c r="G401" s="113" t="str">
        <f>IF(F401&gt;0,PRODUCT('Labor &amp; Overhead Input'!$H$5/'Materials Catalog Input'!F401),"0")</f>
        <v>0</v>
      </c>
      <c r="H401" s="106" t="s">
        <v>294</v>
      </c>
      <c r="I401" s="107" t="s">
        <v>20</v>
      </c>
    </row>
    <row r="402" spans="2:9">
      <c r="B402" s="198">
        <v>497</v>
      </c>
      <c r="C402" s="103" t="s">
        <v>282</v>
      </c>
      <c r="D402" s="104">
        <v>0</v>
      </c>
      <c r="E402" s="111">
        <f t="shared" si="6"/>
        <v>0</v>
      </c>
      <c r="F402" s="105"/>
      <c r="G402" s="113" t="str">
        <f>IF(F402&gt;0,PRODUCT('Labor &amp; Overhead Input'!$H$5/'Materials Catalog Input'!F402),"0")</f>
        <v>0</v>
      </c>
      <c r="H402" s="106" t="s">
        <v>294</v>
      </c>
      <c r="I402" s="107" t="s">
        <v>20</v>
      </c>
    </row>
    <row r="403" spans="2:9">
      <c r="B403" s="198">
        <v>498</v>
      </c>
      <c r="C403" s="103" t="s">
        <v>282</v>
      </c>
      <c r="D403" s="104">
        <v>0</v>
      </c>
      <c r="E403" s="111">
        <f t="shared" si="6"/>
        <v>0</v>
      </c>
      <c r="F403" s="105"/>
      <c r="G403" s="113" t="str">
        <f>IF(F403&gt;0,PRODUCT('Labor &amp; Overhead Input'!$H$5/'Materials Catalog Input'!F403),"0")</f>
        <v>0</v>
      </c>
      <c r="H403" s="106" t="s">
        <v>294</v>
      </c>
      <c r="I403" s="107" t="s">
        <v>20</v>
      </c>
    </row>
    <row r="404" spans="2:9">
      <c r="B404" s="198">
        <v>499</v>
      </c>
      <c r="C404" s="103" t="s">
        <v>282</v>
      </c>
      <c r="D404" s="104">
        <v>0</v>
      </c>
      <c r="E404" s="111">
        <f t="shared" si="6"/>
        <v>0</v>
      </c>
      <c r="F404" s="105"/>
      <c r="G404" s="113" t="str">
        <f>IF(F404&gt;0,PRODUCT('Labor &amp; Overhead Input'!$H$5/'Materials Catalog Input'!F404),"0")</f>
        <v>0</v>
      </c>
      <c r="H404" s="106" t="s">
        <v>294</v>
      </c>
      <c r="I404" s="107" t="s">
        <v>20</v>
      </c>
    </row>
    <row r="405" spans="2:9">
      <c r="B405" s="198">
        <v>500</v>
      </c>
      <c r="C405" s="103" t="s">
        <v>198</v>
      </c>
      <c r="D405" s="104">
        <v>0.68399999999999994</v>
      </c>
      <c r="E405" s="111">
        <f t="shared" si="6"/>
        <v>0.82079999999999986</v>
      </c>
      <c r="F405" s="105">
        <v>8</v>
      </c>
      <c r="G405" s="113">
        <f>IF(F405&gt;0,PRODUCT('Labor &amp; Overhead Input'!$H$5/'Materials Catalog Input'!F405),"0")</f>
        <v>3.6462500000000002</v>
      </c>
      <c r="H405" s="106" t="s">
        <v>368</v>
      </c>
      <c r="I405" s="107" t="s">
        <v>23</v>
      </c>
    </row>
    <row r="406" spans="2:9">
      <c r="B406" s="198">
        <v>501</v>
      </c>
      <c r="C406" s="103" t="s">
        <v>199</v>
      </c>
      <c r="D406" s="104">
        <v>0.68399999999999994</v>
      </c>
      <c r="E406" s="111">
        <f t="shared" si="6"/>
        <v>0.82079999999999986</v>
      </c>
      <c r="F406" s="105">
        <v>8</v>
      </c>
      <c r="G406" s="113">
        <f>IF(F406&gt;0,PRODUCT('Labor &amp; Overhead Input'!$H$5/'Materials Catalog Input'!F406),"0")</f>
        <v>3.6462500000000002</v>
      </c>
      <c r="H406" s="106" t="s">
        <v>368</v>
      </c>
      <c r="I406" s="107" t="s">
        <v>23</v>
      </c>
    </row>
    <row r="407" spans="2:9">
      <c r="B407" s="198">
        <v>502</v>
      </c>
      <c r="C407" s="103" t="s">
        <v>200</v>
      </c>
      <c r="D407" s="104">
        <v>0.74880000000000002</v>
      </c>
      <c r="E407" s="111">
        <f t="shared" si="6"/>
        <v>0.89856000000000003</v>
      </c>
      <c r="F407" s="105">
        <v>8</v>
      </c>
      <c r="G407" s="113">
        <f>IF(F407&gt;0,PRODUCT('Labor &amp; Overhead Input'!$H$5/'Materials Catalog Input'!F407),"0")</f>
        <v>3.6462500000000002</v>
      </c>
      <c r="H407" s="106" t="s">
        <v>368</v>
      </c>
      <c r="I407" s="107" t="s">
        <v>23</v>
      </c>
    </row>
    <row r="408" spans="2:9">
      <c r="B408" s="198">
        <v>503</v>
      </c>
      <c r="C408" s="103" t="s">
        <v>201</v>
      </c>
      <c r="D408" s="104">
        <v>0.82079999999999986</v>
      </c>
      <c r="E408" s="111">
        <f t="shared" si="6"/>
        <v>0.98495999999999984</v>
      </c>
      <c r="F408" s="105">
        <v>8</v>
      </c>
      <c r="G408" s="113">
        <f>IF(F408&gt;0,PRODUCT('Labor &amp; Overhead Input'!$H$5/'Materials Catalog Input'!F408),"0")</f>
        <v>3.6462500000000002</v>
      </c>
      <c r="H408" s="106" t="s">
        <v>368</v>
      </c>
      <c r="I408" s="107" t="s">
        <v>23</v>
      </c>
    </row>
    <row r="409" spans="2:9">
      <c r="B409" s="198">
        <v>504</v>
      </c>
      <c r="C409" s="103" t="s">
        <v>202</v>
      </c>
      <c r="D409" s="104">
        <v>0.82079999999999986</v>
      </c>
      <c r="E409" s="111">
        <f t="shared" si="6"/>
        <v>0.98495999999999984</v>
      </c>
      <c r="F409" s="105">
        <v>8</v>
      </c>
      <c r="G409" s="113">
        <f>IF(F409&gt;0,PRODUCT('Labor &amp; Overhead Input'!$H$5/'Materials Catalog Input'!F409),"0")</f>
        <v>3.6462500000000002</v>
      </c>
      <c r="H409" s="106" t="s">
        <v>368</v>
      </c>
      <c r="I409" s="107" t="s">
        <v>23</v>
      </c>
    </row>
    <row r="410" spans="2:9">
      <c r="B410" s="198">
        <v>505</v>
      </c>
      <c r="C410" s="103" t="s">
        <v>203</v>
      </c>
      <c r="D410" s="104">
        <v>0.96479999999999999</v>
      </c>
      <c r="E410" s="111">
        <f t="shared" si="6"/>
        <v>1.1577599999999999</v>
      </c>
      <c r="F410" s="105">
        <v>8</v>
      </c>
      <c r="G410" s="113">
        <f>IF(F410&gt;0,PRODUCT('Labor &amp; Overhead Input'!$H$5/'Materials Catalog Input'!F410),"0")</f>
        <v>3.6462500000000002</v>
      </c>
      <c r="H410" s="106" t="s">
        <v>368</v>
      </c>
      <c r="I410" s="107" t="s">
        <v>23</v>
      </c>
    </row>
    <row r="411" spans="2:9">
      <c r="B411" s="198">
        <v>506</v>
      </c>
      <c r="C411" s="103" t="s">
        <v>204</v>
      </c>
      <c r="D411" s="104">
        <v>1.1303999999999998</v>
      </c>
      <c r="E411" s="111">
        <f t="shared" si="6"/>
        <v>1.3564799999999997</v>
      </c>
      <c r="F411" s="105">
        <v>8</v>
      </c>
      <c r="G411" s="113">
        <f>IF(F411&gt;0,PRODUCT('Labor &amp; Overhead Input'!$H$5/'Materials Catalog Input'!F411),"0")</f>
        <v>3.6462500000000002</v>
      </c>
      <c r="H411" s="106" t="s">
        <v>368</v>
      </c>
      <c r="I411" s="107" t="s">
        <v>23</v>
      </c>
    </row>
    <row r="412" spans="2:9">
      <c r="B412" s="198">
        <v>507</v>
      </c>
      <c r="C412" s="103" t="s">
        <v>205</v>
      </c>
      <c r="D412" s="104">
        <v>1.1735999999999998</v>
      </c>
      <c r="E412" s="111">
        <f t="shared" si="6"/>
        <v>1.4083199999999996</v>
      </c>
      <c r="F412" s="105">
        <v>8</v>
      </c>
      <c r="G412" s="113">
        <f>IF(F412&gt;0,PRODUCT('Labor &amp; Overhead Input'!$H$5/'Materials Catalog Input'!F412),"0")</f>
        <v>3.6462500000000002</v>
      </c>
      <c r="H412" s="106" t="s">
        <v>368</v>
      </c>
      <c r="I412" s="107" t="s">
        <v>23</v>
      </c>
    </row>
    <row r="413" spans="2:9">
      <c r="B413" s="198">
        <v>508</v>
      </c>
      <c r="C413" s="103" t="s">
        <v>206</v>
      </c>
      <c r="D413" s="104">
        <v>1.3464</v>
      </c>
      <c r="E413" s="111">
        <f t="shared" si="6"/>
        <v>1.61568</v>
      </c>
      <c r="F413" s="105">
        <v>8</v>
      </c>
      <c r="G413" s="113">
        <f>IF(F413&gt;0,PRODUCT('Labor &amp; Overhead Input'!$H$5/'Materials Catalog Input'!F413),"0")</f>
        <v>3.6462500000000002</v>
      </c>
      <c r="H413" s="106" t="s">
        <v>368</v>
      </c>
      <c r="I413" s="107" t="s">
        <v>23</v>
      </c>
    </row>
    <row r="414" spans="2:9">
      <c r="B414" s="198">
        <v>509</v>
      </c>
      <c r="C414" s="103" t="s">
        <v>207</v>
      </c>
      <c r="D414" s="104">
        <v>1.4543999999999999</v>
      </c>
      <c r="E414" s="111">
        <f t="shared" si="6"/>
        <v>1.7452799999999999</v>
      </c>
      <c r="F414" s="105">
        <v>8</v>
      </c>
      <c r="G414" s="113">
        <f>IF(F414&gt;0,PRODUCT('Labor &amp; Overhead Input'!$H$5/'Materials Catalog Input'!F414),"0")</f>
        <v>3.6462500000000002</v>
      </c>
      <c r="H414" s="106" t="s">
        <v>368</v>
      </c>
      <c r="I414" s="107" t="s">
        <v>23</v>
      </c>
    </row>
    <row r="415" spans="2:9">
      <c r="B415" s="198">
        <v>510</v>
      </c>
      <c r="C415" s="103" t="s">
        <v>208</v>
      </c>
      <c r="D415" s="104">
        <v>1.5840000000000001</v>
      </c>
      <c r="E415" s="111">
        <f t="shared" si="6"/>
        <v>1.9008</v>
      </c>
      <c r="F415" s="105">
        <v>8</v>
      </c>
      <c r="G415" s="113">
        <f>IF(F415&gt;0,PRODUCT('Labor &amp; Overhead Input'!$H$5/'Materials Catalog Input'!F415),"0")</f>
        <v>3.6462500000000002</v>
      </c>
      <c r="H415" s="106" t="s">
        <v>368</v>
      </c>
      <c r="I415" s="107" t="s">
        <v>23</v>
      </c>
    </row>
    <row r="416" spans="2:9">
      <c r="B416" s="198">
        <v>511</v>
      </c>
      <c r="C416" s="103" t="s">
        <v>209</v>
      </c>
      <c r="D416" s="104">
        <v>1.6487999999999998</v>
      </c>
      <c r="E416" s="111">
        <f t="shared" si="6"/>
        <v>1.9785599999999997</v>
      </c>
      <c r="F416" s="105">
        <v>8</v>
      </c>
      <c r="G416" s="113">
        <f>IF(F416&gt;0,PRODUCT('Labor &amp; Overhead Input'!$H$5/'Materials Catalog Input'!F416),"0")</f>
        <v>3.6462500000000002</v>
      </c>
      <c r="H416" s="106" t="s">
        <v>368</v>
      </c>
      <c r="I416" s="107" t="s">
        <v>23</v>
      </c>
    </row>
    <row r="417" spans="2:9">
      <c r="B417" s="198">
        <v>512</v>
      </c>
      <c r="C417" s="103" t="s">
        <v>210</v>
      </c>
      <c r="D417" s="104">
        <v>1.9367999999999999</v>
      </c>
      <c r="E417" s="111">
        <f t="shared" si="6"/>
        <v>2.3241599999999996</v>
      </c>
      <c r="F417" s="105">
        <v>8</v>
      </c>
      <c r="G417" s="113">
        <f>IF(F417&gt;0,PRODUCT('Labor &amp; Overhead Input'!$H$5/'Materials Catalog Input'!F417),"0")</f>
        <v>3.6462500000000002</v>
      </c>
      <c r="H417" s="106" t="s">
        <v>368</v>
      </c>
      <c r="I417" s="107" t="s">
        <v>23</v>
      </c>
    </row>
    <row r="418" spans="2:9">
      <c r="B418" s="198">
        <v>513</v>
      </c>
      <c r="C418" s="103" t="s">
        <v>211</v>
      </c>
      <c r="D418" s="104">
        <v>2.0087999999999999</v>
      </c>
      <c r="E418" s="111">
        <f t="shared" si="6"/>
        <v>2.4105599999999998</v>
      </c>
      <c r="F418" s="105">
        <v>8</v>
      </c>
      <c r="G418" s="113">
        <f>IF(F418&gt;0,PRODUCT('Labor &amp; Overhead Input'!$H$5/'Materials Catalog Input'!F418),"0")</f>
        <v>3.6462500000000002</v>
      </c>
      <c r="H418" s="106" t="s">
        <v>368</v>
      </c>
      <c r="I418" s="107" t="s">
        <v>23</v>
      </c>
    </row>
    <row r="419" spans="2:9">
      <c r="B419" s="198">
        <v>514</v>
      </c>
      <c r="C419" s="103" t="s">
        <v>212</v>
      </c>
      <c r="D419" s="104">
        <v>2.0231999999999997</v>
      </c>
      <c r="E419" s="111">
        <f t="shared" si="6"/>
        <v>2.4278399999999993</v>
      </c>
      <c r="F419" s="105">
        <v>8</v>
      </c>
      <c r="G419" s="113">
        <f>IF(F419&gt;0,PRODUCT('Labor &amp; Overhead Input'!$H$5/'Materials Catalog Input'!F419),"0")</f>
        <v>3.6462500000000002</v>
      </c>
      <c r="H419" s="106" t="s">
        <v>368</v>
      </c>
      <c r="I419" s="107" t="s">
        <v>23</v>
      </c>
    </row>
    <row r="420" spans="2:9">
      <c r="B420" s="198">
        <v>515</v>
      </c>
      <c r="C420" s="103" t="s">
        <v>213</v>
      </c>
      <c r="D420" s="104">
        <v>2.2824</v>
      </c>
      <c r="E420" s="111">
        <f t="shared" si="6"/>
        <v>2.73888</v>
      </c>
      <c r="F420" s="105">
        <v>8</v>
      </c>
      <c r="G420" s="113">
        <f>IF(F420&gt;0,PRODUCT('Labor &amp; Overhead Input'!$H$5/'Materials Catalog Input'!F420),"0")</f>
        <v>3.6462500000000002</v>
      </c>
      <c r="H420" s="106" t="s">
        <v>368</v>
      </c>
      <c r="I420" s="107" t="s">
        <v>23</v>
      </c>
    </row>
    <row r="421" spans="2:9">
      <c r="B421" s="198">
        <v>516</v>
      </c>
      <c r="C421" s="103" t="s">
        <v>214</v>
      </c>
      <c r="D421" s="104">
        <v>2.5127999999999999</v>
      </c>
      <c r="E421" s="111">
        <f t="shared" si="6"/>
        <v>3.0153599999999998</v>
      </c>
      <c r="F421" s="105">
        <v>8</v>
      </c>
      <c r="G421" s="113">
        <f>IF(F421&gt;0,PRODUCT('Labor &amp; Overhead Input'!$H$5/'Materials Catalog Input'!F421),"0")</f>
        <v>3.6462500000000002</v>
      </c>
      <c r="H421" s="106" t="s">
        <v>368</v>
      </c>
      <c r="I421" s="107" t="s">
        <v>23</v>
      </c>
    </row>
    <row r="422" spans="2:9">
      <c r="B422" s="198">
        <v>517</v>
      </c>
      <c r="C422" s="103" t="s">
        <v>215</v>
      </c>
      <c r="D422" s="104">
        <v>2.7359999999999998</v>
      </c>
      <c r="E422" s="111">
        <f t="shared" si="6"/>
        <v>3.2831999999999995</v>
      </c>
      <c r="F422" s="105">
        <v>8</v>
      </c>
      <c r="G422" s="113">
        <f>IF(F422&gt;0,PRODUCT('Labor &amp; Overhead Input'!$H$5/'Materials Catalog Input'!F422),"0")</f>
        <v>3.6462500000000002</v>
      </c>
      <c r="H422" s="106" t="s">
        <v>368</v>
      </c>
      <c r="I422" s="107" t="s">
        <v>23</v>
      </c>
    </row>
    <row r="423" spans="2:9">
      <c r="B423" s="198">
        <v>518</v>
      </c>
      <c r="C423" s="103" t="s">
        <v>216</v>
      </c>
      <c r="D423" s="104">
        <v>3.0743999999999998</v>
      </c>
      <c r="E423" s="111">
        <f t="shared" si="6"/>
        <v>3.6892799999999997</v>
      </c>
      <c r="F423" s="105">
        <v>8</v>
      </c>
      <c r="G423" s="113">
        <f>IF(F423&gt;0,PRODUCT('Labor &amp; Overhead Input'!$H$5/'Materials Catalog Input'!F423),"0")</f>
        <v>3.6462500000000002</v>
      </c>
      <c r="H423" s="106" t="s">
        <v>368</v>
      </c>
      <c r="I423" s="107" t="s">
        <v>23</v>
      </c>
    </row>
    <row r="424" spans="2:9">
      <c r="B424" s="198">
        <v>519</v>
      </c>
      <c r="C424" s="103" t="s">
        <v>217</v>
      </c>
      <c r="D424" s="104">
        <v>3.3839999999999999</v>
      </c>
      <c r="E424" s="111">
        <f t="shared" si="6"/>
        <v>4.0607999999999995</v>
      </c>
      <c r="F424" s="105">
        <v>8</v>
      </c>
      <c r="G424" s="113">
        <f>IF(F424&gt;0,PRODUCT('Labor &amp; Overhead Input'!$H$5/'Materials Catalog Input'!F424),"0")</f>
        <v>3.6462500000000002</v>
      </c>
      <c r="H424" s="106" t="s">
        <v>368</v>
      </c>
      <c r="I424" s="107" t="s">
        <v>23</v>
      </c>
    </row>
    <row r="425" spans="2:9">
      <c r="B425" s="198">
        <v>520</v>
      </c>
      <c r="C425" s="103" t="s">
        <v>218</v>
      </c>
      <c r="D425" s="104">
        <v>3.7079999999999997</v>
      </c>
      <c r="E425" s="111">
        <f t="shared" si="6"/>
        <v>4.4495999999999993</v>
      </c>
      <c r="F425" s="105">
        <v>8</v>
      </c>
      <c r="G425" s="113">
        <f>IF(F425&gt;0,PRODUCT('Labor &amp; Overhead Input'!$H$5/'Materials Catalog Input'!F425),"0")</f>
        <v>3.6462500000000002</v>
      </c>
      <c r="H425" s="106" t="s">
        <v>368</v>
      </c>
      <c r="I425" s="107" t="s">
        <v>23</v>
      </c>
    </row>
    <row r="426" spans="2:9">
      <c r="B426" s="198">
        <v>521</v>
      </c>
      <c r="C426" s="103" t="s">
        <v>219</v>
      </c>
      <c r="D426" s="104">
        <v>4.1256000000000004</v>
      </c>
      <c r="E426" s="111">
        <f t="shared" si="6"/>
        <v>4.9507200000000005</v>
      </c>
      <c r="F426" s="105">
        <v>8</v>
      </c>
      <c r="G426" s="113">
        <f>IF(F426&gt;0,PRODUCT('Labor &amp; Overhead Input'!$H$5/'Materials Catalog Input'!F426),"0")</f>
        <v>3.6462500000000002</v>
      </c>
      <c r="H426" s="106" t="s">
        <v>368</v>
      </c>
      <c r="I426" s="107" t="s">
        <v>23</v>
      </c>
    </row>
    <row r="427" spans="2:9">
      <c r="B427" s="198">
        <v>522</v>
      </c>
      <c r="C427" s="103" t="s">
        <v>220</v>
      </c>
      <c r="D427" s="104">
        <v>4.4927999999999999</v>
      </c>
      <c r="E427" s="111">
        <f t="shared" si="6"/>
        <v>5.3913599999999997</v>
      </c>
      <c r="F427" s="105">
        <v>8</v>
      </c>
      <c r="G427" s="113">
        <f>IF(F427&gt;0,PRODUCT('Labor &amp; Overhead Input'!$H$5/'Materials Catalog Input'!F427),"0")</f>
        <v>3.6462500000000002</v>
      </c>
      <c r="H427" s="106" t="s">
        <v>368</v>
      </c>
      <c r="I427" s="107" t="s">
        <v>23</v>
      </c>
    </row>
    <row r="428" spans="2:9">
      <c r="B428" s="198">
        <v>523</v>
      </c>
      <c r="C428" s="103" t="s">
        <v>221</v>
      </c>
      <c r="D428" s="104">
        <v>0.76319999999999999</v>
      </c>
      <c r="E428" s="111">
        <f t="shared" si="6"/>
        <v>0.91583999999999999</v>
      </c>
      <c r="F428" s="105">
        <v>8</v>
      </c>
      <c r="G428" s="113">
        <f>IF(F428&gt;0,PRODUCT('Labor &amp; Overhead Input'!$H$5/'Materials Catalog Input'!F428),"0")</f>
        <v>3.6462500000000002</v>
      </c>
      <c r="H428" s="106" t="s">
        <v>368</v>
      </c>
      <c r="I428" s="107" t="s">
        <v>23</v>
      </c>
    </row>
    <row r="429" spans="2:9">
      <c r="B429" s="198">
        <v>524</v>
      </c>
      <c r="C429" s="103" t="s">
        <v>222</v>
      </c>
      <c r="D429" s="104">
        <v>0.76319999999999999</v>
      </c>
      <c r="E429" s="111">
        <f t="shared" si="6"/>
        <v>0.91583999999999999</v>
      </c>
      <c r="F429" s="105">
        <v>8</v>
      </c>
      <c r="G429" s="113">
        <f>IF(F429&gt;0,PRODUCT('Labor &amp; Overhead Input'!$H$5/'Materials Catalog Input'!F429),"0")</f>
        <v>3.6462500000000002</v>
      </c>
      <c r="H429" s="106" t="s">
        <v>368</v>
      </c>
      <c r="I429" s="107" t="s">
        <v>23</v>
      </c>
    </row>
    <row r="430" spans="2:9">
      <c r="B430" s="198">
        <v>525</v>
      </c>
      <c r="C430" s="103" t="s">
        <v>223</v>
      </c>
      <c r="D430" s="104">
        <v>0.82079999999999986</v>
      </c>
      <c r="E430" s="111">
        <f t="shared" si="6"/>
        <v>0.98495999999999984</v>
      </c>
      <c r="F430" s="105">
        <v>8</v>
      </c>
      <c r="G430" s="113">
        <f>IF(F430&gt;0,PRODUCT('Labor &amp; Overhead Input'!$H$5/'Materials Catalog Input'!F430),"0")</f>
        <v>3.6462500000000002</v>
      </c>
      <c r="H430" s="106" t="s">
        <v>368</v>
      </c>
      <c r="I430" s="107" t="s">
        <v>23</v>
      </c>
    </row>
    <row r="431" spans="2:9">
      <c r="B431" s="198">
        <v>526</v>
      </c>
      <c r="C431" s="103" t="s">
        <v>224</v>
      </c>
      <c r="D431" s="104">
        <v>0.91439999999999999</v>
      </c>
      <c r="E431" s="111">
        <f t="shared" si="6"/>
        <v>1.09728</v>
      </c>
      <c r="F431" s="105">
        <v>8</v>
      </c>
      <c r="G431" s="113">
        <f>IF(F431&gt;0,PRODUCT('Labor &amp; Overhead Input'!$H$5/'Materials Catalog Input'!F431),"0")</f>
        <v>3.6462500000000002</v>
      </c>
      <c r="H431" s="106" t="s">
        <v>368</v>
      </c>
      <c r="I431" s="107" t="s">
        <v>23</v>
      </c>
    </row>
    <row r="432" spans="2:9">
      <c r="B432" s="198">
        <v>527</v>
      </c>
      <c r="C432" s="103" t="s">
        <v>225</v>
      </c>
      <c r="D432" s="104">
        <v>0.91439999999999999</v>
      </c>
      <c r="E432" s="111">
        <f t="shared" si="6"/>
        <v>1.09728</v>
      </c>
      <c r="F432" s="105">
        <v>8</v>
      </c>
      <c r="G432" s="113">
        <f>IF(F432&gt;0,PRODUCT('Labor &amp; Overhead Input'!$H$5/'Materials Catalog Input'!F432),"0")</f>
        <v>3.6462500000000002</v>
      </c>
      <c r="H432" s="106" t="s">
        <v>368</v>
      </c>
      <c r="I432" s="107" t="s">
        <v>23</v>
      </c>
    </row>
    <row r="433" spans="2:9">
      <c r="B433" s="198">
        <v>528</v>
      </c>
      <c r="C433" s="103" t="s">
        <v>226</v>
      </c>
      <c r="D433" s="104">
        <v>1.0655999999999999</v>
      </c>
      <c r="E433" s="111">
        <f t="shared" si="6"/>
        <v>1.2787199999999999</v>
      </c>
      <c r="F433" s="105">
        <v>8</v>
      </c>
      <c r="G433" s="113">
        <f>IF(F433&gt;0,PRODUCT('Labor &amp; Overhead Input'!$H$5/'Materials Catalog Input'!F433),"0")</f>
        <v>3.6462500000000002</v>
      </c>
      <c r="H433" s="106" t="s">
        <v>368</v>
      </c>
      <c r="I433" s="107" t="s">
        <v>23</v>
      </c>
    </row>
    <row r="434" spans="2:9">
      <c r="B434" s="198">
        <v>529</v>
      </c>
      <c r="C434" s="103" t="s">
        <v>227</v>
      </c>
      <c r="D434" s="104">
        <v>1.2527999999999999</v>
      </c>
      <c r="E434" s="111">
        <f t="shared" si="6"/>
        <v>1.5033599999999998</v>
      </c>
      <c r="F434" s="105">
        <v>8</v>
      </c>
      <c r="G434" s="113">
        <f>IF(F434&gt;0,PRODUCT('Labor &amp; Overhead Input'!$H$5/'Materials Catalog Input'!F434),"0")</f>
        <v>3.6462500000000002</v>
      </c>
      <c r="H434" s="106" t="s">
        <v>368</v>
      </c>
      <c r="I434" s="107" t="s">
        <v>23</v>
      </c>
    </row>
    <row r="435" spans="2:9">
      <c r="B435" s="198">
        <v>530</v>
      </c>
      <c r="C435" s="103" t="s">
        <v>228</v>
      </c>
      <c r="D435" s="104">
        <v>1.3104</v>
      </c>
      <c r="E435" s="111">
        <f t="shared" si="6"/>
        <v>1.5724799999999999</v>
      </c>
      <c r="F435" s="105">
        <v>8</v>
      </c>
      <c r="G435" s="113">
        <f>IF(F435&gt;0,PRODUCT('Labor &amp; Overhead Input'!$H$5/'Materials Catalog Input'!F435),"0")</f>
        <v>3.6462500000000002</v>
      </c>
      <c r="H435" s="106" t="s">
        <v>368</v>
      </c>
      <c r="I435" s="107" t="s">
        <v>23</v>
      </c>
    </row>
    <row r="436" spans="2:9">
      <c r="B436" s="198">
        <v>531</v>
      </c>
      <c r="C436" s="103" t="s">
        <v>229</v>
      </c>
      <c r="D436" s="104">
        <v>1.4976</v>
      </c>
      <c r="E436" s="111">
        <f t="shared" si="6"/>
        <v>1.7971200000000001</v>
      </c>
      <c r="F436" s="105">
        <v>8</v>
      </c>
      <c r="G436" s="113">
        <f>IF(F436&gt;0,PRODUCT('Labor &amp; Overhead Input'!$H$5/'Materials Catalog Input'!F436),"0")</f>
        <v>3.6462500000000002</v>
      </c>
      <c r="H436" s="106" t="s">
        <v>368</v>
      </c>
      <c r="I436" s="107" t="s">
        <v>23</v>
      </c>
    </row>
    <row r="437" spans="2:9">
      <c r="B437" s="198">
        <v>532</v>
      </c>
      <c r="C437" s="103" t="s">
        <v>230</v>
      </c>
      <c r="D437" s="104">
        <v>1.8288</v>
      </c>
      <c r="E437" s="111">
        <f t="shared" si="6"/>
        <v>2.1945600000000001</v>
      </c>
      <c r="F437" s="105">
        <v>8</v>
      </c>
      <c r="G437" s="113">
        <f>IF(F437&gt;0,PRODUCT('Labor &amp; Overhead Input'!$H$5/'Materials Catalog Input'!F437),"0")</f>
        <v>3.6462500000000002</v>
      </c>
      <c r="H437" s="106" t="s">
        <v>368</v>
      </c>
      <c r="I437" s="107" t="s">
        <v>23</v>
      </c>
    </row>
    <row r="438" spans="2:9">
      <c r="B438" s="198">
        <v>533</v>
      </c>
      <c r="C438" s="103" t="s">
        <v>231</v>
      </c>
      <c r="D438" s="104">
        <v>2.0735999999999999</v>
      </c>
      <c r="E438" s="111">
        <f t="shared" si="6"/>
        <v>2.4883199999999999</v>
      </c>
      <c r="F438" s="105">
        <v>8</v>
      </c>
      <c r="G438" s="113">
        <f>IF(F438&gt;0,PRODUCT('Labor &amp; Overhead Input'!$H$5/'Materials Catalog Input'!F438),"0")</f>
        <v>3.6462500000000002</v>
      </c>
      <c r="H438" s="106" t="s">
        <v>368</v>
      </c>
      <c r="I438" s="107" t="s">
        <v>23</v>
      </c>
    </row>
    <row r="439" spans="2:9">
      <c r="B439" s="198">
        <v>534</v>
      </c>
      <c r="C439" s="103" t="s">
        <v>232</v>
      </c>
      <c r="D439" s="104">
        <v>2.1383999999999999</v>
      </c>
      <c r="E439" s="111">
        <f t="shared" si="6"/>
        <v>2.5660799999999999</v>
      </c>
      <c r="F439" s="105">
        <v>8</v>
      </c>
      <c r="G439" s="113">
        <f>IF(F439&gt;0,PRODUCT('Labor &amp; Overhead Input'!$H$5/'Materials Catalog Input'!F439),"0")</f>
        <v>3.6462500000000002</v>
      </c>
      <c r="H439" s="106" t="s">
        <v>368</v>
      </c>
      <c r="I439" s="107" t="s">
        <v>23</v>
      </c>
    </row>
    <row r="440" spans="2:9">
      <c r="B440" s="198">
        <v>535</v>
      </c>
      <c r="C440" s="103" t="s">
        <v>233</v>
      </c>
      <c r="D440" s="104">
        <v>2.4407999999999999</v>
      </c>
      <c r="E440" s="111">
        <f t="shared" si="6"/>
        <v>2.9289599999999996</v>
      </c>
      <c r="F440" s="105">
        <v>8</v>
      </c>
      <c r="G440" s="113">
        <f>IF(F440&gt;0,PRODUCT('Labor &amp; Overhead Input'!$H$5/'Materials Catalog Input'!F440),"0")</f>
        <v>3.6462500000000002</v>
      </c>
      <c r="H440" s="106" t="s">
        <v>368</v>
      </c>
      <c r="I440" s="107" t="s">
        <v>23</v>
      </c>
    </row>
    <row r="441" spans="2:9">
      <c r="B441" s="198">
        <v>536</v>
      </c>
      <c r="C441" s="103" t="s">
        <v>234</v>
      </c>
      <c r="D441" s="104">
        <v>2.6279999999999997</v>
      </c>
      <c r="E441" s="111">
        <f t="shared" si="6"/>
        <v>3.1535999999999995</v>
      </c>
      <c r="F441" s="105">
        <v>8</v>
      </c>
      <c r="G441" s="113">
        <f>IF(F441&gt;0,PRODUCT('Labor &amp; Overhead Input'!$H$5/'Materials Catalog Input'!F441),"0")</f>
        <v>3.6462500000000002</v>
      </c>
      <c r="H441" s="106" t="s">
        <v>368</v>
      </c>
      <c r="I441" s="107" t="s">
        <v>23</v>
      </c>
    </row>
    <row r="442" spans="2:9">
      <c r="B442" s="198">
        <v>537</v>
      </c>
      <c r="C442" s="103" t="s">
        <v>235</v>
      </c>
      <c r="D442" s="104">
        <v>2.6568000000000001</v>
      </c>
      <c r="E442" s="111">
        <f t="shared" si="6"/>
        <v>3.1881599999999999</v>
      </c>
      <c r="F442" s="105">
        <v>8</v>
      </c>
      <c r="G442" s="113">
        <f>IF(F442&gt;0,PRODUCT('Labor &amp; Overhead Input'!$H$5/'Materials Catalog Input'!F442),"0")</f>
        <v>3.6462500000000002</v>
      </c>
      <c r="H442" s="106" t="s">
        <v>368</v>
      </c>
      <c r="I442" s="107" t="s">
        <v>23</v>
      </c>
    </row>
    <row r="443" spans="2:9">
      <c r="B443" s="198">
        <v>538</v>
      </c>
      <c r="C443" s="103" t="s">
        <v>236</v>
      </c>
      <c r="D443" s="104">
        <v>2.9592000000000001</v>
      </c>
      <c r="E443" s="111">
        <f t="shared" si="6"/>
        <v>3.55104</v>
      </c>
      <c r="F443" s="105">
        <v>8</v>
      </c>
      <c r="G443" s="113">
        <f>IF(F443&gt;0,PRODUCT('Labor &amp; Overhead Input'!$H$5/'Materials Catalog Input'!F443),"0")</f>
        <v>3.6462500000000002</v>
      </c>
      <c r="H443" s="106" t="s">
        <v>368</v>
      </c>
      <c r="I443" s="107" t="s">
        <v>23</v>
      </c>
    </row>
    <row r="444" spans="2:9">
      <c r="B444" s="198">
        <v>539</v>
      </c>
      <c r="C444" s="103" t="s">
        <v>237</v>
      </c>
      <c r="D444" s="104">
        <v>2.9592000000000001</v>
      </c>
      <c r="E444" s="111">
        <f t="shared" si="6"/>
        <v>3.55104</v>
      </c>
      <c r="F444" s="105">
        <v>8</v>
      </c>
      <c r="G444" s="113">
        <f>IF(F444&gt;0,PRODUCT('Labor &amp; Overhead Input'!$H$5/'Materials Catalog Input'!F444),"0")</f>
        <v>3.6462500000000002</v>
      </c>
      <c r="H444" s="106" t="s">
        <v>368</v>
      </c>
      <c r="I444" s="107" t="s">
        <v>23</v>
      </c>
    </row>
    <row r="445" spans="2:9">
      <c r="B445" s="198">
        <v>540</v>
      </c>
      <c r="C445" s="103" t="s">
        <v>238</v>
      </c>
      <c r="D445" s="104">
        <v>3.5135999999999998</v>
      </c>
      <c r="E445" s="111">
        <f t="shared" si="6"/>
        <v>4.2163199999999996</v>
      </c>
      <c r="F445" s="105">
        <v>8</v>
      </c>
      <c r="G445" s="113">
        <f>IF(F445&gt;0,PRODUCT('Labor &amp; Overhead Input'!$H$5/'Materials Catalog Input'!F445),"0")</f>
        <v>3.6462500000000002</v>
      </c>
      <c r="H445" s="106" t="s">
        <v>368</v>
      </c>
      <c r="I445" s="107" t="s">
        <v>23</v>
      </c>
    </row>
    <row r="446" spans="2:9">
      <c r="B446" s="198">
        <v>541</v>
      </c>
      <c r="C446" s="103" t="s">
        <v>239</v>
      </c>
      <c r="D446" s="104">
        <v>3.5135999999999998</v>
      </c>
      <c r="E446" s="111">
        <f t="shared" si="6"/>
        <v>4.2163199999999996</v>
      </c>
      <c r="F446" s="105">
        <v>8</v>
      </c>
      <c r="G446" s="113">
        <f>IF(F446&gt;0,PRODUCT('Labor &amp; Overhead Input'!$H$5/'Materials Catalog Input'!F446),"0")</f>
        <v>3.6462500000000002</v>
      </c>
      <c r="H446" s="106" t="s">
        <v>368</v>
      </c>
      <c r="I446" s="107" t="s">
        <v>23</v>
      </c>
    </row>
    <row r="447" spans="2:9">
      <c r="B447" s="198">
        <v>542</v>
      </c>
      <c r="C447" s="103" t="s">
        <v>240</v>
      </c>
      <c r="D447" s="104">
        <v>4.2767999999999997</v>
      </c>
      <c r="E447" s="111">
        <f t="shared" si="6"/>
        <v>5.1321599999999998</v>
      </c>
      <c r="F447" s="105">
        <v>8</v>
      </c>
      <c r="G447" s="113">
        <f>IF(F447&gt;0,PRODUCT('Labor &amp; Overhead Input'!$H$5/'Materials Catalog Input'!F447),"0")</f>
        <v>3.6462500000000002</v>
      </c>
      <c r="H447" s="106" t="s">
        <v>368</v>
      </c>
      <c r="I447" s="107" t="s">
        <v>23</v>
      </c>
    </row>
    <row r="448" spans="2:9">
      <c r="B448" s="198">
        <v>543</v>
      </c>
      <c r="C448" s="103" t="s">
        <v>241</v>
      </c>
      <c r="D448" s="104">
        <v>4.2767999999999997</v>
      </c>
      <c r="E448" s="111">
        <f t="shared" si="6"/>
        <v>5.1321599999999998</v>
      </c>
      <c r="F448" s="105">
        <v>8</v>
      </c>
      <c r="G448" s="113">
        <f>IF(F448&gt;0,PRODUCT('Labor &amp; Overhead Input'!$H$5/'Materials Catalog Input'!F448),"0")</f>
        <v>3.6462500000000002</v>
      </c>
      <c r="H448" s="106" t="s">
        <v>368</v>
      </c>
      <c r="I448" s="107" t="s">
        <v>23</v>
      </c>
    </row>
    <row r="449" spans="2:9">
      <c r="B449" s="198">
        <v>544</v>
      </c>
      <c r="C449" s="103" t="s">
        <v>242</v>
      </c>
      <c r="D449" s="104">
        <v>4.5720000000000001</v>
      </c>
      <c r="E449" s="111">
        <f t="shared" si="6"/>
        <v>5.4863999999999997</v>
      </c>
      <c r="F449" s="105">
        <v>8</v>
      </c>
      <c r="G449" s="113">
        <f>IF(F449&gt;0,PRODUCT('Labor &amp; Overhead Input'!$H$5/'Materials Catalog Input'!F449),"0")</f>
        <v>3.6462500000000002</v>
      </c>
      <c r="H449" s="106" t="s">
        <v>368</v>
      </c>
      <c r="I449" s="107" t="s">
        <v>23</v>
      </c>
    </row>
    <row r="450" spans="2:9">
      <c r="B450" s="198">
        <v>545</v>
      </c>
      <c r="C450" s="103" t="s">
        <v>243</v>
      </c>
      <c r="D450" s="104">
        <v>5.5367999999999995</v>
      </c>
      <c r="E450" s="111">
        <f t="shared" si="6"/>
        <v>6.6441599999999994</v>
      </c>
      <c r="F450" s="105">
        <v>8</v>
      </c>
      <c r="G450" s="113">
        <f>IF(F450&gt;0,PRODUCT('Labor &amp; Overhead Input'!$H$5/'Materials Catalog Input'!F450),"0")</f>
        <v>3.6462500000000002</v>
      </c>
      <c r="H450" s="106" t="s">
        <v>368</v>
      </c>
      <c r="I450" s="107" t="s">
        <v>23</v>
      </c>
    </row>
    <row r="451" spans="2:9">
      <c r="B451" s="198">
        <v>546</v>
      </c>
      <c r="C451" s="103" t="s">
        <v>282</v>
      </c>
      <c r="D451" s="104">
        <v>0</v>
      </c>
      <c r="E451" s="111">
        <f t="shared" si="6"/>
        <v>0</v>
      </c>
      <c r="F451" s="105"/>
      <c r="G451" s="113" t="str">
        <f>IF(F451&gt;0,PRODUCT('Labor &amp; Overhead Input'!$H$5/'Materials Catalog Input'!F451),"0")</f>
        <v>0</v>
      </c>
      <c r="H451" s="106" t="s">
        <v>294</v>
      </c>
      <c r="I451" s="107" t="s">
        <v>20</v>
      </c>
    </row>
    <row r="452" spans="2:9">
      <c r="B452" s="198">
        <v>547</v>
      </c>
      <c r="C452" s="103" t="s">
        <v>282</v>
      </c>
      <c r="D452" s="104">
        <v>0</v>
      </c>
      <c r="E452" s="111">
        <f t="shared" si="6"/>
        <v>0</v>
      </c>
      <c r="F452" s="105"/>
      <c r="G452" s="113" t="str">
        <f>IF(F452&gt;0,PRODUCT('Labor &amp; Overhead Input'!$H$5/'Materials Catalog Input'!F452),"0")</f>
        <v>0</v>
      </c>
      <c r="H452" s="106" t="s">
        <v>294</v>
      </c>
      <c r="I452" s="107" t="s">
        <v>20</v>
      </c>
    </row>
    <row r="453" spans="2:9">
      <c r="B453" s="198">
        <v>548</v>
      </c>
      <c r="C453" s="103" t="s">
        <v>282</v>
      </c>
      <c r="D453" s="104">
        <v>0</v>
      </c>
      <c r="E453" s="111">
        <f t="shared" ref="E453:E516" si="7">D453*(1+$I$3)</f>
        <v>0</v>
      </c>
      <c r="F453" s="105"/>
      <c r="G453" s="113" t="str">
        <f>IF(F453&gt;0,PRODUCT('Labor &amp; Overhead Input'!$H$5/'Materials Catalog Input'!F453),"0")</f>
        <v>0</v>
      </c>
      <c r="H453" s="106" t="s">
        <v>294</v>
      </c>
      <c r="I453" s="107" t="s">
        <v>20</v>
      </c>
    </row>
    <row r="454" spans="2:9">
      <c r="B454" s="198">
        <v>549</v>
      </c>
      <c r="C454" s="103" t="s">
        <v>282</v>
      </c>
      <c r="D454" s="104">
        <v>0</v>
      </c>
      <c r="E454" s="111">
        <f t="shared" si="7"/>
        <v>0</v>
      </c>
      <c r="F454" s="105"/>
      <c r="G454" s="113" t="str">
        <f>IF(F454&gt;0,PRODUCT('Labor &amp; Overhead Input'!$H$5/'Materials Catalog Input'!F454),"0")</f>
        <v>0</v>
      </c>
      <c r="H454" s="106" t="s">
        <v>294</v>
      </c>
      <c r="I454" s="107" t="s">
        <v>20</v>
      </c>
    </row>
    <row r="455" spans="2:9">
      <c r="B455" s="198">
        <v>550</v>
      </c>
      <c r="C455" s="103" t="s">
        <v>282</v>
      </c>
      <c r="D455" s="104">
        <v>0</v>
      </c>
      <c r="E455" s="111">
        <f t="shared" si="7"/>
        <v>0</v>
      </c>
      <c r="F455" s="105"/>
      <c r="G455" s="113" t="str">
        <f>IF(F455&gt;0,PRODUCT('Labor &amp; Overhead Input'!$H$5/'Materials Catalog Input'!F455),"0")</f>
        <v>0</v>
      </c>
      <c r="H455" s="106" t="s">
        <v>294</v>
      </c>
      <c r="I455" s="107" t="s">
        <v>20</v>
      </c>
    </row>
    <row r="456" spans="2:9">
      <c r="B456" s="198">
        <v>551</v>
      </c>
      <c r="C456" s="103" t="s">
        <v>282</v>
      </c>
      <c r="D456" s="104">
        <v>0</v>
      </c>
      <c r="E456" s="111">
        <f t="shared" si="7"/>
        <v>0</v>
      </c>
      <c r="F456" s="105"/>
      <c r="G456" s="113" t="str">
        <f>IF(F456&gt;0,PRODUCT('Labor &amp; Overhead Input'!$H$5/'Materials Catalog Input'!F456),"0")</f>
        <v>0</v>
      </c>
      <c r="H456" s="106" t="s">
        <v>294</v>
      </c>
      <c r="I456" s="107" t="s">
        <v>20</v>
      </c>
    </row>
    <row r="457" spans="2:9">
      <c r="B457" s="198">
        <v>552</v>
      </c>
      <c r="C457" s="103" t="s">
        <v>282</v>
      </c>
      <c r="D457" s="104">
        <v>0</v>
      </c>
      <c r="E457" s="111">
        <f t="shared" si="7"/>
        <v>0</v>
      </c>
      <c r="F457" s="105"/>
      <c r="G457" s="113" t="str">
        <f>IF(F457&gt;0,PRODUCT('Labor &amp; Overhead Input'!$H$5/'Materials Catalog Input'!F457),"0")</f>
        <v>0</v>
      </c>
      <c r="H457" s="106" t="s">
        <v>294</v>
      </c>
      <c r="I457" s="107" t="s">
        <v>20</v>
      </c>
    </row>
    <row r="458" spans="2:9">
      <c r="B458" s="198">
        <v>553</v>
      </c>
      <c r="C458" s="103" t="s">
        <v>282</v>
      </c>
      <c r="D458" s="104">
        <v>0</v>
      </c>
      <c r="E458" s="111">
        <f t="shared" si="7"/>
        <v>0</v>
      </c>
      <c r="F458" s="105"/>
      <c r="G458" s="113" t="str">
        <f>IF(F458&gt;0,PRODUCT('Labor &amp; Overhead Input'!$H$5/'Materials Catalog Input'!F458),"0")</f>
        <v>0</v>
      </c>
      <c r="H458" s="106" t="s">
        <v>294</v>
      </c>
      <c r="I458" s="107" t="s">
        <v>20</v>
      </c>
    </row>
    <row r="459" spans="2:9">
      <c r="B459" s="198">
        <v>554</v>
      </c>
      <c r="C459" s="103" t="s">
        <v>282</v>
      </c>
      <c r="D459" s="104">
        <v>0</v>
      </c>
      <c r="E459" s="111">
        <f t="shared" si="7"/>
        <v>0</v>
      </c>
      <c r="F459" s="105"/>
      <c r="G459" s="113" t="str">
        <f>IF(F459&gt;0,PRODUCT('Labor &amp; Overhead Input'!$H$5/'Materials Catalog Input'!F459),"0")</f>
        <v>0</v>
      </c>
      <c r="H459" s="106" t="s">
        <v>294</v>
      </c>
      <c r="I459" s="107" t="s">
        <v>20</v>
      </c>
    </row>
    <row r="460" spans="2:9">
      <c r="B460" s="198">
        <v>555</v>
      </c>
      <c r="C460" s="103" t="s">
        <v>282</v>
      </c>
      <c r="D460" s="104">
        <v>0</v>
      </c>
      <c r="E460" s="111">
        <f t="shared" si="7"/>
        <v>0</v>
      </c>
      <c r="F460" s="105"/>
      <c r="G460" s="113" t="str">
        <f>IF(F460&gt;0,PRODUCT('Labor &amp; Overhead Input'!$H$5/'Materials Catalog Input'!F460),"0")</f>
        <v>0</v>
      </c>
      <c r="H460" s="106" t="s">
        <v>294</v>
      </c>
      <c r="I460" s="107" t="s">
        <v>20</v>
      </c>
    </row>
    <row r="461" spans="2:9">
      <c r="B461" s="198">
        <v>556</v>
      </c>
      <c r="C461" s="103" t="s">
        <v>282</v>
      </c>
      <c r="D461" s="104">
        <v>0</v>
      </c>
      <c r="E461" s="111">
        <f t="shared" si="7"/>
        <v>0</v>
      </c>
      <c r="F461" s="105"/>
      <c r="G461" s="113" t="str">
        <f>IF(F461&gt;0,PRODUCT('Labor &amp; Overhead Input'!$H$5/'Materials Catalog Input'!F461),"0")</f>
        <v>0</v>
      </c>
      <c r="H461" s="106" t="s">
        <v>294</v>
      </c>
      <c r="I461" s="107" t="s">
        <v>20</v>
      </c>
    </row>
    <row r="462" spans="2:9">
      <c r="B462" s="198">
        <v>557</v>
      </c>
      <c r="C462" s="103" t="s">
        <v>282</v>
      </c>
      <c r="D462" s="104">
        <v>0</v>
      </c>
      <c r="E462" s="111">
        <f t="shared" si="7"/>
        <v>0</v>
      </c>
      <c r="F462" s="105"/>
      <c r="G462" s="113" t="str">
        <f>IF(F462&gt;0,PRODUCT('Labor &amp; Overhead Input'!$H$5/'Materials Catalog Input'!F462),"0")</f>
        <v>0</v>
      </c>
      <c r="H462" s="106" t="s">
        <v>294</v>
      </c>
      <c r="I462" s="107" t="s">
        <v>20</v>
      </c>
    </row>
    <row r="463" spans="2:9">
      <c r="B463" s="198">
        <v>558</v>
      </c>
      <c r="C463" s="103" t="s">
        <v>282</v>
      </c>
      <c r="D463" s="104">
        <v>0</v>
      </c>
      <c r="E463" s="111">
        <f t="shared" si="7"/>
        <v>0</v>
      </c>
      <c r="F463" s="105"/>
      <c r="G463" s="113" t="str">
        <f>IF(F463&gt;0,PRODUCT('Labor &amp; Overhead Input'!$H$5/'Materials Catalog Input'!F463),"0")</f>
        <v>0</v>
      </c>
      <c r="H463" s="106" t="s">
        <v>294</v>
      </c>
      <c r="I463" s="107" t="s">
        <v>20</v>
      </c>
    </row>
    <row r="464" spans="2:9">
      <c r="B464" s="198">
        <v>559</v>
      </c>
      <c r="C464" s="103" t="s">
        <v>282</v>
      </c>
      <c r="D464" s="104">
        <v>0</v>
      </c>
      <c r="E464" s="111">
        <f t="shared" si="7"/>
        <v>0</v>
      </c>
      <c r="F464" s="105"/>
      <c r="G464" s="113" t="str">
        <f>IF(F464&gt;0,PRODUCT('Labor &amp; Overhead Input'!$H$5/'Materials Catalog Input'!F464),"0")</f>
        <v>0</v>
      </c>
      <c r="H464" s="106" t="s">
        <v>294</v>
      </c>
      <c r="I464" s="107" t="s">
        <v>20</v>
      </c>
    </row>
    <row r="465" spans="2:9">
      <c r="B465" s="198">
        <v>560</v>
      </c>
      <c r="C465" s="103" t="s">
        <v>282</v>
      </c>
      <c r="D465" s="104">
        <v>0</v>
      </c>
      <c r="E465" s="111">
        <f t="shared" si="7"/>
        <v>0</v>
      </c>
      <c r="F465" s="105"/>
      <c r="G465" s="113" t="str">
        <f>IF(F465&gt;0,PRODUCT('Labor &amp; Overhead Input'!$H$5/'Materials Catalog Input'!F465),"0")</f>
        <v>0</v>
      </c>
      <c r="H465" s="106" t="s">
        <v>294</v>
      </c>
      <c r="I465" s="107" t="s">
        <v>20</v>
      </c>
    </row>
    <row r="466" spans="2:9">
      <c r="B466" s="198">
        <v>561</v>
      </c>
      <c r="C466" s="103" t="s">
        <v>282</v>
      </c>
      <c r="D466" s="104">
        <v>0</v>
      </c>
      <c r="E466" s="111">
        <f t="shared" si="7"/>
        <v>0</v>
      </c>
      <c r="F466" s="105"/>
      <c r="G466" s="113" t="str">
        <f>IF(F466&gt;0,PRODUCT('Labor &amp; Overhead Input'!$H$5/'Materials Catalog Input'!F466),"0")</f>
        <v>0</v>
      </c>
      <c r="H466" s="106" t="s">
        <v>294</v>
      </c>
      <c r="I466" s="107" t="s">
        <v>20</v>
      </c>
    </row>
    <row r="467" spans="2:9">
      <c r="B467" s="198">
        <v>562</v>
      </c>
      <c r="C467" s="103" t="s">
        <v>282</v>
      </c>
      <c r="D467" s="104">
        <v>0</v>
      </c>
      <c r="E467" s="111">
        <f t="shared" si="7"/>
        <v>0</v>
      </c>
      <c r="F467" s="105"/>
      <c r="G467" s="113" t="str">
        <f>IF(F467&gt;0,PRODUCT('Labor &amp; Overhead Input'!$H$5/'Materials Catalog Input'!F467),"0")</f>
        <v>0</v>
      </c>
      <c r="H467" s="106" t="s">
        <v>294</v>
      </c>
      <c r="I467" s="107" t="s">
        <v>20</v>
      </c>
    </row>
    <row r="468" spans="2:9">
      <c r="B468" s="198">
        <v>563</v>
      </c>
      <c r="C468" s="103" t="s">
        <v>282</v>
      </c>
      <c r="D468" s="104">
        <v>0</v>
      </c>
      <c r="E468" s="111">
        <f t="shared" si="7"/>
        <v>0</v>
      </c>
      <c r="F468" s="105"/>
      <c r="G468" s="113" t="str">
        <f>IF(F468&gt;0,PRODUCT('Labor &amp; Overhead Input'!$H$5/'Materials Catalog Input'!F468),"0")</f>
        <v>0</v>
      </c>
      <c r="H468" s="106" t="s">
        <v>294</v>
      </c>
      <c r="I468" s="107" t="s">
        <v>20</v>
      </c>
    </row>
    <row r="469" spans="2:9">
      <c r="B469" s="198">
        <v>564</v>
      </c>
      <c r="C469" s="103" t="s">
        <v>282</v>
      </c>
      <c r="D469" s="104">
        <v>0</v>
      </c>
      <c r="E469" s="111">
        <f t="shared" si="7"/>
        <v>0</v>
      </c>
      <c r="F469" s="105"/>
      <c r="G469" s="113" t="str">
        <f>IF(F469&gt;0,PRODUCT('Labor &amp; Overhead Input'!$H$5/'Materials Catalog Input'!F469),"0")</f>
        <v>0</v>
      </c>
      <c r="H469" s="106" t="s">
        <v>294</v>
      </c>
      <c r="I469" s="107" t="s">
        <v>20</v>
      </c>
    </row>
    <row r="470" spans="2:9">
      <c r="B470" s="198">
        <v>565</v>
      </c>
      <c r="C470" s="103" t="s">
        <v>282</v>
      </c>
      <c r="D470" s="104">
        <v>0</v>
      </c>
      <c r="E470" s="111">
        <f t="shared" si="7"/>
        <v>0</v>
      </c>
      <c r="F470" s="105"/>
      <c r="G470" s="113" t="str">
        <f>IF(F470&gt;0,PRODUCT('Labor &amp; Overhead Input'!$H$5/'Materials Catalog Input'!F470),"0")</f>
        <v>0</v>
      </c>
      <c r="H470" s="106" t="s">
        <v>294</v>
      </c>
      <c r="I470" s="107" t="s">
        <v>20</v>
      </c>
    </row>
    <row r="471" spans="2:9">
      <c r="B471" s="198">
        <v>566</v>
      </c>
      <c r="C471" s="103" t="s">
        <v>282</v>
      </c>
      <c r="D471" s="104">
        <v>0</v>
      </c>
      <c r="E471" s="111">
        <f t="shared" si="7"/>
        <v>0</v>
      </c>
      <c r="F471" s="105"/>
      <c r="G471" s="113" t="str">
        <f>IF(F471&gt;0,PRODUCT('Labor &amp; Overhead Input'!$H$5/'Materials Catalog Input'!F471),"0")</f>
        <v>0</v>
      </c>
      <c r="H471" s="106" t="s">
        <v>294</v>
      </c>
      <c r="I471" s="107" t="s">
        <v>20</v>
      </c>
    </row>
    <row r="472" spans="2:9">
      <c r="B472" s="198">
        <v>567</v>
      </c>
      <c r="C472" s="103" t="s">
        <v>282</v>
      </c>
      <c r="D472" s="104">
        <v>0</v>
      </c>
      <c r="E472" s="111">
        <f t="shared" si="7"/>
        <v>0</v>
      </c>
      <c r="F472" s="105"/>
      <c r="G472" s="113" t="str">
        <f>IF(F472&gt;0,PRODUCT('Labor &amp; Overhead Input'!$H$5/'Materials Catalog Input'!F472),"0")</f>
        <v>0</v>
      </c>
      <c r="H472" s="106" t="s">
        <v>294</v>
      </c>
      <c r="I472" s="107" t="s">
        <v>20</v>
      </c>
    </row>
    <row r="473" spans="2:9">
      <c r="B473" s="198">
        <v>568</v>
      </c>
      <c r="C473" s="103" t="s">
        <v>282</v>
      </c>
      <c r="D473" s="104">
        <v>0</v>
      </c>
      <c r="E473" s="111">
        <f t="shared" si="7"/>
        <v>0</v>
      </c>
      <c r="F473" s="105"/>
      <c r="G473" s="113" t="str">
        <f>IF(F473&gt;0,PRODUCT('Labor &amp; Overhead Input'!$H$5/'Materials Catalog Input'!F473),"0")</f>
        <v>0</v>
      </c>
      <c r="H473" s="106" t="s">
        <v>294</v>
      </c>
      <c r="I473" s="107" t="s">
        <v>20</v>
      </c>
    </row>
    <row r="474" spans="2:9">
      <c r="B474" s="198">
        <v>569</v>
      </c>
      <c r="C474" s="103" t="s">
        <v>282</v>
      </c>
      <c r="D474" s="104">
        <v>0</v>
      </c>
      <c r="E474" s="111">
        <f t="shared" si="7"/>
        <v>0</v>
      </c>
      <c r="F474" s="105"/>
      <c r="G474" s="113" t="str">
        <f>IF(F474&gt;0,PRODUCT('Labor &amp; Overhead Input'!$H$5/'Materials Catalog Input'!F474),"0")</f>
        <v>0</v>
      </c>
      <c r="H474" s="106" t="s">
        <v>294</v>
      </c>
      <c r="I474" s="107" t="s">
        <v>20</v>
      </c>
    </row>
    <row r="475" spans="2:9">
      <c r="B475" s="198">
        <v>570</v>
      </c>
      <c r="C475" s="103" t="s">
        <v>282</v>
      </c>
      <c r="D475" s="104">
        <v>0</v>
      </c>
      <c r="E475" s="111">
        <f t="shared" si="7"/>
        <v>0</v>
      </c>
      <c r="F475" s="105"/>
      <c r="G475" s="113" t="str">
        <f>IF(F475&gt;0,PRODUCT('Labor &amp; Overhead Input'!$H$5/'Materials Catalog Input'!F475),"0")</f>
        <v>0</v>
      </c>
      <c r="H475" s="106" t="s">
        <v>294</v>
      </c>
      <c r="I475" s="107" t="s">
        <v>20</v>
      </c>
    </row>
    <row r="476" spans="2:9">
      <c r="B476" s="198">
        <v>571</v>
      </c>
      <c r="C476" s="103" t="s">
        <v>282</v>
      </c>
      <c r="D476" s="104">
        <v>0</v>
      </c>
      <c r="E476" s="111">
        <f t="shared" si="7"/>
        <v>0</v>
      </c>
      <c r="F476" s="105"/>
      <c r="G476" s="113" t="str">
        <f>IF(F476&gt;0,PRODUCT('Labor &amp; Overhead Input'!$H$5/'Materials Catalog Input'!F476),"0")</f>
        <v>0</v>
      </c>
      <c r="H476" s="106" t="s">
        <v>294</v>
      </c>
      <c r="I476" s="107" t="s">
        <v>20</v>
      </c>
    </row>
    <row r="477" spans="2:9">
      <c r="B477" s="198">
        <v>572</v>
      </c>
      <c r="C477" s="103" t="s">
        <v>282</v>
      </c>
      <c r="D477" s="104">
        <v>0</v>
      </c>
      <c r="E477" s="111">
        <f t="shared" si="7"/>
        <v>0</v>
      </c>
      <c r="F477" s="105"/>
      <c r="G477" s="113" t="str">
        <f>IF(F477&gt;0,PRODUCT('Labor &amp; Overhead Input'!$H$5/'Materials Catalog Input'!F477),"0")</f>
        <v>0</v>
      </c>
      <c r="H477" s="106" t="s">
        <v>294</v>
      </c>
      <c r="I477" s="107" t="s">
        <v>20</v>
      </c>
    </row>
    <row r="478" spans="2:9">
      <c r="B478" s="198">
        <v>573</v>
      </c>
      <c r="C478" s="103" t="s">
        <v>282</v>
      </c>
      <c r="D478" s="104">
        <v>0</v>
      </c>
      <c r="E478" s="111">
        <f t="shared" si="7"/>
        <v>0</v>
      </c>
      <c r="F478" s="105"/>
      <c r="G478" s="113" t="str">
        <f>IF(F478&gt;0,PRODUCT('Labor &amp; Overhead Input'!$H$5/'Materials Catalog Input'!F478),"0")</f>
        <v>0</v>
      </c>
      <c r="H478" s="106" t="s">
        <v>294</v>
      </c>
      <c r="I478" s="107" t="s">
        <v>20</v>
      </c>
    </row>
    <row r="479" spans="2:9">
      <c r="B479" s="198">
        <v>574</v>
      </c>
      <c r="C479" s="103" t="s">
        <v>282</v>
      </c>
      <c r="D479" s="104">
        <v>0</v>
      </c>
      <c r="E479" s="111">
        <f t="shared" si="7"/>
        <v>0</v>
      </c>
      <c r="F479" s="105"/>
      <c r="G479" s="113" t="str">
        <f>IF(F479&gt;0,PRODUCT('Labor &amp; Overhead Input'!$H$5/'Materials Catalog Input'!F479),"0")</f>
        <v>0</v>
      </c>
      <c r="H479" s="106" t="s">
        <v>294</v>
      </c>
      <c r="I479" s="107" t="s">
        <v>20</v>
      </c>
    </row>
    <row r="480" spans="2:9">
      <c r="B480" s="198">
        <v>575</v>
      </c>
      <c r="C480" s="103" t="s">
        <v>282</v>
      </c>
      <c r="D480" s="104">
        <v>0</v>
      </c>
      <c r="E480" s="111">
        <f t="shared" si="7"/>
        <v>0</v>
      </c>
      <c r="F480" s="105"/>
      <c r="G480" s="113" t="str">
        <f>IF(F480&gt;0,PRODUCT('Labor &amp; Overhead Input'!$H$5/'Materials Catalog Input'!F480),"0")</f>
        <v>0</v>
      </c>
      <c r="H480" s="106" t="s">
        <v>294</v>
      </c>
      <c r="I480" s="107" t="s">
        <v>20</v>
      </c>
    </row>
    <row r="481" spans="2:9">
      <c r="B481" s="198">
        <v>576</v>
      </c>
      <c r="C481" s="103" t="s">
        <v>282</v>
      </c>
      <c r="D481" s="104">
        <v>0</v>
      </c>
      <c r="E481" s="111">
        <f t="shared" si="7"/>
        <v>0</v>
      </c>
      <c r="F481" s="105"/>
      <c r="G481" s="113" t="str">
        <f>IF(F481&gt;0,PRODUCT('Labor &amp; Overhead Input'!$H$5/'Materials Catalog Input'!F481),"0")</f>
        <v>0</v>
      </c>
      <c r="H481" s="106" t="s">
        <v>294</v>
      </c>
      <c r="I481" s="107" t="s">
        <v>20</v>
      </c>
    </row>
    <row r="482" spans="2:9">
      <c r="B482" s="198">
        <v>577</v>
      </c>
      <c r="C482" s="103" t="s">
        <v>282</v>
      </c>
      <c r="D482" s="104">
        <v>0</v>
      </c>
      <c r="E482" s="111">
        <f t="shared" si="7"/>
        <v>0</v>
      </c>
      <c r="F482" s="105"/>
      <c r="G482" s="113" t="str">
        <f>IF(F482&gt;0,PRODUCT('Labor &amp; Overhead Input'!$H$5/'Materials Catalog Input'!F482),"0")</f>
        <v>0</v>
      </c>
      <c r="H482" s="106" t="s">
        <v>294</v>
      </c>
      <c r="I482" s="107" t="s">
        <v>20</v>
      </c>
    </row>
    <row r="483" spans="2:9">
      <c r="B483" s="198">
        <v>578</v>
      </c>
      <c r="C483" s="103" t="s">
        <v>282</v>
      </c>
      <c r="D483" s="104">
        <v>0</v>
      </c>
      <c r="E483" s="111">
        <f t="shared" si="7"/>
        <v>0</v>
      </c>
      <c r="F483" s="105"/>
      <c r="G483" s="113" t="str">
        <f>IF(F483&gt;0,PRODUCT('Labor &amp; Overhead Input'!$H$5/'Materials Catalog Input'!F483),"0")</f>
        <v>0</v>
      </c>
      <c r="H483" s="106" t="s">
        <v>294</v>
      </c>
      <c r="I483" s="107" t="s">
        <v>20</v>
      </c>
    </row>
    <row r="484" spans="2:9">
      <c r="B484" s="198">
        <v>579</v>
      </c>
      <c r="C484" s="103" t="s">
        <v>282</v>
      </c>
      <c r="D484" s="104">
        <v>0</v>
      </c>
      <c r="E484" s="111">
        <f t="shared" si="7"/>
        <v>0</v>
      </c>
      <c r="F484" s="105"/>
      <c r="G484" s="113" t="str">
        <f>IF(F484&gt;0,PRODUCT('Labor &amp; Overhead Input'!$H$5/'Materials Catalog Input'!F484),"0")</f>
        <v>0</v>
      </c>
      <c r="H484" s="106" t="s">
        <v>294</v>
      </c>
      <c r="I484" s="107" t="s">
        <v>20</v>
      </c>
    </row>
    <row r="485" spans="2:9">
      <c r="B485" s="198">
        <v>580</v>
      </c>
      <c r="C485" s="103" t="s">
        <v>282</v>
      </c>
      <c r="D485" s="104">
        <v>0</v>
      </c>
      <c r="E485" s="111">
        <f t="shared" si="7"/>
        <v>0</v>
      </c>
      <c r="F485" s="105"/>
      <c r="G485" s="113" t="str">
        <f>IF(F485&gt;0,PRODUCT('Labor &amp; Overhead Input'!$H$5/'Materials Catalog Input'!F485),"0")</f>
        <v>0</v>
      </c>
      <c r="H485" s="106" t="s">
        <v>294</v>
      </c>
      <c r="I485" s="107" t="s">
        <v>20</v>
      </c>
    </row>
    <row r="486" spans="2:9">
      <c r="B486" s="198">
        <v>581</v>
      </c>
      <c r="C486" s="103" t="s">
        <v>282</v>
      </c>
      <c r="D486" s="104">
        <v>0</v>
      </c>
      <c r="E486" s="111">
        <f t="shared" si="7"/>
        <v>0</v>
      </c>
      <c r="F486" s="105"/>
      <c r="G486" s="113" t="str">
        <f>IF(F486&gt;0,PRODUCT('Labor &amp; Overhead Input'!$H$5/'Materials Catalog Input'!F486),"0")</f>
        <v>0</v>
      </c>
      <c r="H486" s="106" t="s">
        <v>294</v>
      </c>
      <c r="I486" s="107" t="s">
        <v>20</v>
      </c>
    </row>
    <row r="487" spans="2:9">
      <c r="B487" s="198">
        <v>582</v>
      </c>
      <c r="C487" s="103" t="s">
        <v>282</v>
      </c>
      <c r="D487" s="104">
        <v>0</v>
      </c>
      <c r="E487" s="111">
        <f t="shared" si="7"/>
        <v>0</v>
      </c>
      <c r="F487" s="105"/>
      <c r="G487" s="113" t="str">
        <f>IF(F487&gt;0,PRODUCT('Labor &amp; Overhead Input'!$H$5/'Materials Catalog Input'!F487),"0")</f>
        <v>0</v>
      </c>
      <c r="H487" s="106" t="s">
        <v>294</v>
      </c>
      <c r="I487" s="107" t="s">
        <v>20</v>
      </c>
    </row>
    <row r="488" spans="2:9">
      <c r="B488" s="198">
        <v>583</v>
      </c>
      <c r="C488" s="103" t="s">
        <v>282</v>
      </c>
      <c r="D488" s="104">
        <v>0</v>
      </c>
      <c r="E488" s="111">
        <f t="shared" si="7"/>
        <v>0</v>
      </c>
      <c r="F488" s="105"/>
      <c r="G488" s="113" t="str">
        <f>IF(F488&gt;0,PRODUCT('Labor &amp; Overhead Input'!$H$5/'Materials Catalog Input'!F488),"0")</f>
        <v>0</v>
      </c>
      <c r="H488" s="106" t="s">
        <v>294</v>
      </c>
      <c r="I488" s="107" t="s">
        <v>20</v>
      </c>
    </row>
    <row r="489" spans="2:9">
      <c r="B489" s="198">
        <v>584</v>
      </c>
      <c r="C489" s="103" t="s">
        <v>282</v>
      </c>
      <c r="D489" s="104">
        <v>0</v>
      </c>
      <c r="E489" s="111">
        <f t="shared" si="7"/>
        <v>0</v>
      </c>
      <c r="F489" s="105"/>
      <c r="G489" s="113" t="str">
        <f>IF(F489&gt;0,PRODUCT('Labor &amp; Overhead Input'!$H$5/'Materials Catalog Input'!F489),"0")</f>
        <v>0</v>
      </c>
      <c r="H489" s="106" t="s">
        <v>294</v>
      </c>
      <c r="I489" s="107" t="s">
        <v>20</v>
      </c>
    </row>
    <row r="490" spans="2:9">
      <c r="B490" s="198">
        <v>585</v>
      </c>
      <c r="C490" s="103" t="s">
        <v>282</v>
      </c>
      <c r="D490" s="104">
        <v>0</v>
      </c>
      <c r="E490" s="111">
        <f t="shared" si="7"/>
        <v>0</v>
      </c>
      <c r="F490" s="105"/>
      <c r="G490" s="113" t="str">
        <f>IF(F490&gt;0,PRODUCT('Labor &amp; Overhead Input'!$H$5/'Materials Catalog Input'!F490),"0")</f>
        <v>0</v>
      </c>
      <c r="H490" s="106" t="s">
        <v>294</v>
      </c>
      <c r="I490" s="107" t="s">
        <v>20</v>
      </c>
    </row>
    <row r="491" spans="2:9">
      <c r="B491" s="198">
        <v>586</v>
      </c>
      <c r="C491" s="103" t="s">
        <v>282</v>
      </c>
      <c r="D491" s="104">
        <v>0</v>
      </c>
      <c r="E491" s="111">
        <f t="shared" si="7"/>
        <v>0</v>
      </c>
      <c r="F491" s="105"/>
      <c r="G491" s="113" t="str">
        <f>IF(F491&gt;0,PRODUCT('Labor &amp; Overhead Input'!$H$5/'Materials Catalog Input'!F491),"0")</f>
        <v>0</v>
      </c>
      <c r="H491" s="106" t="s">
        <v>294</v>
      </c>
      <c r="I491" s="107" t="s">
        <v>20</v>
      </c>
    </row>
    <row r="492" spans="2:9">
      <c r="B492" s="198">
        <v>587</v>
      </c>
      <c r="C492" s="103" t="s">
        <v>282</v>
      </c>
      <c r="D492" s="104">
        <v>0</v>
      </c>
      <c r="E492" s="111">
        <f t="shared" si="7"/>
        <v>0</v>
      </c>
      <c r="F492" s="105"/>
      <c r="G492" s="113" t="str">
        <f>IF(F492&gt;0,PRODUCT('Labor &amp; Overhead Input'!$H$5/'Materials Catalog Input'!F492),"0")</f>
        <v>0</v>
      </c>
      <c r="H492" s="106" t="s">
        <v>294</v>
      </c>
      <c r="I492" s="107" t="s">
        <v>20</v>
      </c>
    </row>
    <row r="493" spans="2:9">
      <c r="B493" s="198">
        <v>588</v>
      </c>
      <c r="C493" s="103" t="s">
        <v>282</v>
      </c>
      <c r="D493" s="104">
        <v>0</v>
      </c>
      <c r="E493" s="111">
        <f t="shared" si="7"/>
        <v>0</v>
      </c>
      <c r="F493" s="105"/>
      <c r="G493" s="113" t="str">
        <f>IF(F493&gt;0,PRODUCT('Labor &amp; Overhead Input'!$H$5/'Materials Catalog Input'!F493),"0")</f>
        <v>0</v>
      </c>
      <c r="H493" s="106" t="s">
        <v>294</v>
      </c>
      <c r="I493" s="107" t="s">
        <v>20</v>
      </c>
    </row>
    <row r="494" spans="2:9">
      <c r="B494" s="198">
        <v>589</v>
      </c>
      <c r="C494" s="103" t="s">
        <v>282</v>
      </c>
      <c r="D494" s="104">
        <v>0</v>
      </c>
      <c r="E494" s="111">
        <f t="shared" si="7"/>
        <v>0</v>
      </c>
      <c r="F494" s="105"/>
      <c r="G494" s="113" t="str">
        <f>IF(F494&gt;0,PRODUCT('Labor &amp; Overhead Input'!$H$5/'Materials Catalog Input'!F494),"0")</f>
        <v>0</v>
      </c>
      <c r="H494" s="106" t="s">
        <v>294</v>
      </c>
      <c r="I494" s="107" t="s">
        <v>20</v>
      </c>
    </row>
    <row r="495" spans="2:9">
      <c r="B495" s="198">
        <v>590</v>
      </c>
      <c r="C495" s="103" t="s">
        <v>282</v>
      </c>
      <c r="D495" s="104">
        <v>0</v>
      </c>
      <c r="E495" s="111">
        <f t="shared" si="7"/>
        <v>0</v>
      </c>
      <c r="F495" s="105"/>
      <c r="G495" s="113" t="str">
        <f>IF(F495&gt;0,PRODUCT('Labor &amp; Overhead Input'!$H$5/'Materials Catalog Input'!F495),"0")</f>
        <v>0</v>
      </c>
      <c r="H495" s="106" t="s">
        <v>294</v>
      </c>
      <c r="I495" s="107" t="s">
        <v>20</v>
      </c>
    </row>
    <row r="496" spans="2:9">
      <c r="B496" s="198">
        <v>591</v>
      </c>
      <c r="C496" s="103" t="s">
        <v>282</v>
      </c>
      <c r="D496" s="104">
        <v>0</v>
      </c>
      <c r="E496" s="111">
        <f t="shared" si="7"/>
        <v>0</v>
      </c>
      <c r="F496" s="105"/>
      <c r="G496" s="113" t="str">
        <f>IF(F496&gt;0,PRODUCT('Labor &amp; Overhead Input'!$H$5/'Materials Catalog Input'!F496),"0")</f>
        <v>0</v>
      </c>
      <c r="H496" s="106" t="s">
        <v>294</v>
      </c>
      <c r="I496" s="107" t="s">
        <v>20</v>
      </c>
    </row>
    <row r="497" spans="2:9">
      <c r="B497" s="198">
        <v>592</v>
      </c>
      <c r="C497" s="103" t="s">
        <v>282</v>
      </c>
      <c r="D497" s="104">
        <v>0</v>
      </c>
      <c r="E497" s="111">
        <f t="shared" si="7"/>
        <v>0</v>
      </c>
      <c r="F497" s="105"/>
      <c r="G497" s="113" t="str">
        <f>IF(F497&gt;0,PRODUCT('Labor &amp; Overhead Input'!$H$5/'Materials Catalog Input'!F497),"0")</f>
        <v>0</v>
      </c>
      <c r="H497" s="106" t="s">
        <v>294</v>
      </c>
      <c r="I497" s="107" t="s">
        <v>20</v>
      </c>
    </row>
    <row r="498" spans="2:9">
      <c r="B498" s="198">
        <v>593</v>
      </c>
      <c r="C498" s="103" t="s">
        <v>282</v>
      </c>
      <c r="D498" s="104">
        <v>0</v>
      </c>
      <c r="E498" s="111">
        <f t="shared" si="7"/>
        <v>0</v>
      </c>
      <c r="F498" s="105"/>
      <c r="G498" s="113" t="str">
        <f>IF(F498&gt;0,PRODUCT('Labor &amp; Overhead Input'!$H$5/'Materials Catalog Input'!F498),"0")</f>
        <v>0</v>
      </c>
      <c r="H498" s="106" t="s">
        <v>294</v>
      </c>
      <c r="I498" s="107" t="s">
        <v>20</v>
      </c>
    </row>
    <row r="499" spans="2:9">
      <c r="B499" s="198">
        <v>594</v>
      </c>
      <c r="C499" s="103" t="s">
        <v>282</v>
      </c>
      <c r="D499" s="104">
        <v>0</v>
      </c>
      <c r="E499" s="111">
        <f t="shared" si="7"/>
        <v>0</v>
      </c>
      <c r="F499" s="105"/>
      <c r="G499" s="113" t="str">
        <f>IF(F499&gt;0,PRODUCT('Labor &amp; Overhead Input'!$H$5/'Materials Catalog Input'!F499),"0")</f>
        <v>0</v>
      </c>
      <c r="H499" s="106" t="s">
        <v>294</v>
      </c>
      <c r="I499" s="107" t="s">
        <v>20</v>
      </c>
    </row>
    <row r="500" spans="2:9">
      <c r="B500" s="198">
        <v>595</v>
      </c>
      <c r="C500" s="103" t="s">
        <v>282</v>
      </c>
      <c r="D500" s="104">
        <v>0</v>
      </c>
      <c r="E500" s="111">
        <f t="shared" si="7"/>
        <v>0</v>
      </c>
      <c r="F500" s="105"/>
      <c r="G500" s="113" t="str">
        <f>IF(F500&gt;0,PRODUCT('Labor &amp; Overhead Input'!$H$5/'Materials Catalog Input'!F500),"0")</f>
        <v>0</v>
      </c>
      <c r="H500" s="106" t="s">
        <v>294</v>
      </c>
      <c r="I500" s="107" t="s">
        <v>20</v>
      </c>
    </row>
    <row r="501" spans="2:9">
      <c r="B501" s="198">
        <v>596</v>
      </c>
      <c r="C501" s="103" t="s">
        <v>282</v>
      </c>
      <c r="D501" s="104">
        <v>0</v>
      </c>
      <c r="E501" s="111">
        <f t="shared" si="7"/>
        <v>0</v>
      </c>
      <c r="F501" s="105"/>
      <c r="G501" s="113" t="str">
        <f>IF(F501&gt;0,PRODUCT('Labor &amp; Overhead Input'!$H$5/'Materials Catalog Input'!F501),"0")</f>
        <v>0</v>
      </c>
      <c r="H501" s="106" t="s">
        <v>294</v>
      </c>
      <c r="I501" s="107" t="s">
        <v>20</v>
      </c>
    </row>
    <row r="502" spans="2:9">
      <c r="B502" s="198">
        <v>597</v>
      </c>
      <c r="C502" s="103" t="s">
        <v>282</v>
      </c>
      <c r="D502" s="104">
        <v>0</v>
      </c>
      <c r="E502" s="111">
        <f t="shared" si="7"/>
        <v>0</v>
      </c>
      <c r="F502" s="105"/>
      <c r="G502" s="113" t="str">
        <f>IF(F502&gt;0,PRODUCT('Labor &amp; Overhead Input'!$H$5/'Materials Catalog Input'!F502),"0")</f>
        <v>0</v>
      </c>
      <c r="H502" s="106" t="s">
        <v>294</v>
      </c>
      <c r="I502" s="107" t="s">
        <v>20</v>
      </c>
    </row>
    <row r="503" spans="2:9">
      <c r="B503" s="198">
        <v>598</v>
      </c>
      <c r="C503" s="103" t="s">
        <v>282</v>
      </c>
      <c r="D503" s="104">
        <v>0</v>
      </c>
      <c r="E503" s="111">
        <f t="shared" si="7"/>
        <v>0</v>
      </c>
      <c r="F503" s="105"/>
      <c r="G503" s="113" t="str">
        <f>IF(F503&gt;0,PRODUCT('Labor &amp; Overhead Input'!$H$5/'Materials Catalog Input'!F503),"0")</f>
        <v>0</v>
      </c>
      <c r="H503" s="106" t="s">
        <v>294</v>
      </c>
      <c r="I503" s="107" t="s">
        <v>20</v>
      </c>
    </row>
    <row r="504" spans="2:9">
      <c r="B504" s="198">
        <v>599</v>
      </c>
      <c r="C504" s="103" t="s">
        <v>282</v>
      </c>
      <c r="D504" s="104">
        <v>0</v>
      </c>
      <c r="E504" s="111">
        <f t="shared" si="7"/>
        <v>0</v>
      </c>
      <c r="F504" s="105"/>
      <c r="G504" s="113" t="str">
        <f>IF(F504&gt;0,PRODUCT('Labor &amp; Overhead Input'!$H$5/'Materials Catalog Input'!F504),"0")</f>
        <v>0</v>
      </c>
      <c r="H504" s="106" t="s">
        <v>294</v>
      </c>
      <c r="I504" s="107" t="s">
        <v>20</v>
      </c>
    </row>
    <row r="505" spans="2:9">
      <c r="B505" s="198">
        <v>600</v>
      </c>
      <c r="C505" s="103" t="s">
        <v>244</v>
      </c>
      <c r="D505" s="104">
        <v>0.52800000000000002</v>
      </c>
      <c r="E505" s="111">
        <f t="shared" si="7"/>
        <v>0.63360000000000005</v>
      </c>
      <c r="F505" s="105">
        <v>8</v>
      </c>
      <c r="G505" s="113">
        <f>IF(F505&gt;0,PRODUCT('Labor &amp; Overhead Input'!$H$5/'Materials Catalog Input'!F505),"0")</f>
        <v>3.6462500000000002</v>
      </c>
      <c r="H505" s="106" t="s">
        <v>293</v>
      </c>
      <c r="I505" s="107" t="s">
        <v>24</v>
      </c>
    </row>
    <row r="506" spans="2:9">
      <c r="B506" s="198">
        <v>601</v>
      </c>
      <c r="C506" s="103" t="s">
        <v>245</v>
      </c>
      <c r="D506" s="104">
        <v>0.65280000000000005</v>
      </c>
      <c r="E506" s="111">
        <f t="shared" si="7"/>
        <v>0.78336000000000006</v>
      </c>
      <c r="F506" s="105">
        <v>8</v>
      </c>
      <c r="G506" s="113">
        <f>IF(F506&gt;0,PRODUCT('Labor &amp; Overhead Input'!$H$5/'Materials Catalog Input'!F506),"0")</f>
        <v>3.6462500000000002</v>
      </c>
      <c r="H506" s="106" t="s">
        <v>293</v>
      </c>
      <c r="I506" s="107" t="s">
        <v>24</v>
      </c>
    </row>
    <row r="507" spans="2:9">
      <c r="B507" s="198">
        <v>602</v>
      </c>
      <c r="C507" s="103" t="s">
        <v>246</v>
      </c>
      <c r="D507" s="104">
        <v>0.72959999999999992</v>
      </c>
      <c r="E507" s="111">
        <f t="shared" si="7"/>
        <v>0.87551999999999985</v>
      </c>
      <c r="F507" s="105">
        <v>8</v>
      </c>
      <c r="G507" s="113">
        <f>IF(F507&gt;0,PRODUCT('Labor &amp; Overhead Input'!$H$5/'Materials Catalog Input'!F507),"0")</f>
        <v>3.6462500000000002</v>
      </c>
      <c r="H507" s="106" t="s">
        <v>293</v>
      </c>
      <c r="I507" s="107" t="s">
        <v>24</v>
      </c>
    </row>
    <row r="508" spans="2:9">
      <c r="B508" s="198">
        <v>603</v>
      </c>
      <c r="C508" s="103" t="s">
        <v>247</v>
      </c>
      <c r="D508" s="104">
        <v>0.80640000000000001</v>
      </c>
      <c r="E508" s="111">
        <f t="shared" si="7"/>
        <v>0.96767999999999998</v>
      </c>
      <c r="F508" s="105">
        <v>8</v>
      </c>
      <c r="G508" s="113">
        <f>IF(F508&gt;0,PRODUCT('Labor &amp; Overhead Input'!$H$5/'Materials Catalog Input'!F508),"0")</f>
        <v>3.6462500000000002</v>
      </c>
      <c r="H508" s="106" t="s">
        <v>293</v>
      </c>
      <c r="I508" s="107" t="s">
        <v>24</v>
      </c>
    </row>
    <row r="509" spans="2:9">
      <c r="B509" s="198">
        <v>604</v>
      </c>
      <c r="C509" s="103" t="s">
        <v>248</v>
      </c>
      <c r="D509" s="104">
        <v>0.87359999999999993</v>
      </c>
      <c r="E509" s="111">
        <f t="shared" si="7"/>
        <v>1.0483199999999999</v>
      </c>
      <c r="F509" s="105">
        <v>8</v>
      </c>
      <c r="G509" s="113">
        <f>IF(F509&gt;0,PRODUCT('Labor &amp; Overhead Input'!$H$5/'Materials Catalog Input'!F509),"0")</f>
        <v>3.6462500000000002</v>
      </c>
      <c r="H509" s="106" t="s">
        <v>293</v>
      </c>
      <c r="I509" s="107" t="s">
        <v>24</v>
      </c>
    </row>
    <row r="510" spans="2:9">
      <c r="B510" s="198">
        <v>605</v>
      </c>
      <c r="C510" s="103" t="s">
        <v>249</v>
      </c>
      <c r="D510" s="104">
        <v>0.92159999999999997</v>
      </c>
      <c r="E510" s="111">
        <f t="shared" si="7"/>
        <v>1.10592</v>
      </c>
      <c r="F510" s="105">
        <v>8</v>
      </c>
      <c r="G510" s="113">
        <f>IF(F510&gt;0,PRODUCT('Labor &amp; Overhead Input'!$H$5/'Materials Catalog Input'!F510),"0")</f>
        <v>3.6462500000000002</v>
      </c>
      <c r="H510" s="106" t="s">
        <v>293</v>
      </c>
      <c r="I510" s="107" t="s">
        <v>24</v>
      </c>
    </row>
    <row r="511" spans="2:9">
      <c r="B511" s="198">
        <v>606</v>
      </c>
      <c r="C511" s="103" t="s">
        <v>250</v>
      </c>
      <c r="D511" s="104">
        <v>1.0464</v>
      </c>
      <c r="E511" s="111">
        <f t="shared" si="7"/>
        <v>1.2556799999999999</v>
      </c>
      <c r="F511" s="105">
        <v>8</v>
      </c>
      <c r="G511" s="113">
        <f>IF(F511&gt;0,PRODUCT('Labor &amp; Overhead Input'!$H$5/'Materials Catalog Input'!F511),"0")</f>
        <v>3.6462500000000002</v>
      </c>
      <c r="H511" s="106" t="s">
        <v>293</v>
      </c>
      <c r="I511" s="107" t="s">
        <v>24</v>
      </c>
    </row>
    <row r="512" spans="2:9">
      <c r="B512" s="198">
        <v>607</v>
      </c>
      <c r="C512" s="103" t="s">
        <v>251</v>
      </c>
      <c r="D512" s="104">
        <v>1.1712</v>
      </c>
      <c r="E512" s="111">
        <f t="shared" si="7"/>
        <v>1.40544</v>
      </c>
      <c r="F512" s="105">
        <v>8</v>
      </c>
      <c r="G512" s="113">
        <f>IF(F512&gt;0,PRODUCT('Labor &amp; Overhead Input'!$H$5/'Materials Catalog Input'!F512),"0")</f>
        <v>3.6462500000000002</v>
      </c>
      <c r="H512" s="106" t="s">
        <v>293</v>
      </c>
      <c r="I512" s="107" t="s">
        <v>24</v>
      </c>
    </row>
    <row r="513" spans="2:9">
      <c r="B513" s="198">
        <v>608</v>
      </c>
      <c r="C513" s="103" t="s">
        <v>252</v>
      </c>
      <c r="D513" s="104">
        <v>1.4783999999999999</v>
      </c>
      <c r="E513" s="111">
        <f t="shared" si="7"/>
        <v>1.7740799999999999</v>
      </c>
      <c r="F513" s="105">
        <v>8</v>
      </c>
      <c r="G513" s="113">
        <f>IF(F513&gt;0,PRODUCT('Labor &amp; Overhead Input'!$H$5/'Materials Catalog Input'!F513),"0")</f>
        <v>3.6462500000000002</v>
      </c>
      <c r="H513" s="106" t="s">
        <v>293</v>
      </c>
      <c r="I513" s="107" t="s">
        <v>24</v>
      </c>
    </row>
    <row r="514" spans="2:9">
      <c r="B514" s="198">
        <v>609</v>
      </c>
      <c r="C514" s="103" t="s">
        <v>253</v>
      </c>
      <c r="D514" s="104">
        <v>1.7855999999999999</v>
      </c>
      <c r="E514" s="111">
        <f t="shared" si="7"/>
        <v>2.1427199999999997</v>
      </c>
      <c r="F514" s="105">
        <v>8</v>
      </c>
      <c r="G514" s="113">
        <f>IF(F514&gt;0,PRODUCT('Labor &amp; Overhead Input'!$H$5/'Materials Catalog Input'!F514),"0")</f>
        <v>3.6462500000000002</v>
      </c>
      <c r="H514" s="106" t="s">
        <v>293</v>
      </c>
      <c r="I514" s="107" t="s">
        <v>24</v>
      </c>
    </row>
    <row r="515" spans="2:9">
      <c r="B515" s="198">
        <v>610</v>
      </c>
      <c r="C515" s="103" t="s">
        <v>254</v>
      </c>
      <c r="D515" s="104">
        <v>2.0831999999999997</v>
      </c>
      <c r="E515" s="111">
        <f t="shared" si="7"/>
        <v>2.4998399999999994</v>
      </c>
      <c r="F515" s="105">
        <v>8</v>
      </c>
      <c r="G515" s="113">
        <f>IF(F515&gt;0,PRODUCT('Labor &amp; Overhead Input'!$H$5/'Materials Catalog Input'!F515),"0")</f>
        <v>3.6462500000000002</v>
      </c>
      <c r="H515" s="106" t="s">
        <v>293</v>
      </c>
      <c r="I515" s="107" t="s">
        <v>24</v>
      </c>
    </row>
    <row r="516" spans="2:9">
      <c r="B516" s="198">
        <v>611</v>
      </c>
      <c r="C516" s="103" t="s">
        <v>255</v>
      </c>
      <c r="D516" s="104">
        <v>2.7455999999999996</v>
      </c>
      <c r="E516" s="111">
        <f t="shared" si="7"/>
        <v>3.2947199999999994</v>
      </c>
      <c r="F516" s="105">
        <v>8</v>
      </c>
      <c r="G516" s="113">
        <f>IF(F516&gt;0,PRODUCT('Labor &amp; Overhead Input'!$H$5/'Materials Catalog Input'!F516),"0")</f>
        <v>3.6462500000000002</v>
      </c>
      <c r="H516" s="106" t="s">
        <v>293</v>
      </c>
      <c r="I516" s="107" t="s">
        <v>24</v>
      </c>
    </row>
    <row r="517" spans="2:9">
      <c r="B517" s="198">
        <v>612</v>
      </c>
      <c r="C517" s="103" t="s">
        <v>256</v>
      </c>
      <c r="D517" s="104">
        <v>4.5791999999999993</v>
      </c>
      <c r="E517" s="111">
        <f t="shared" ref="E517:E580" si="8">D517*(1+$I$3)</f>
        <v>5.4950399999999986</v>
      </c>
      <c r="F517" s="105">
        <v>8</v>
      </c>
      <c r="G517" s="113">
        <f>IF(F517&gt;0,PRODUCT('Labor &amp; Overhead Input'!$H$5/'Materials Catalog Input'!F517),"0")</f>
        <v>3.6462500000000002</v>
      </c>
      <c r="H517" s="106" t="s">
        <v>293</v>
      </c>
      <c r="I517" s="107" t="s">
        <v>24</v>
      </c>
    </row>
    <row r="518" spans="2:9">
      <c r="B518" s="198">
        <v>613</v>
      </c>
      <c r="C518" s="103" t="s">
        <v>257</v>
      </c>
      <c r="D518" s="104">
        <v>4.8191999999999995</v>
      </c>
      <c r="E518" s="111">
        <f t="shared" si="8"/>
        <v>5.7830399999999988</v>
      </c>
      <c r="F518" s="105">
        <v>8</v>
      </c>
      <c r="G518" s="113">
        <f>IF(F518&gt;0,PRODUCT('Labor &amp; Overhead Input'!$H$5/'Materials Catalog Input'!F518),"0")</f>
        <v>3.6462500000000002</v>
      </c>
      <c r="H518" s="106" t="s">
        <v>293</v>
      </c>
      <c r="I518" s="107" t="s">
        <v>24</v>
      </c>
    </row>
    <row r="519" spans="2:9">
      <c r="B519" s="198">
        <v>614</v>
      </c>
      <c r="C519" s="103" t="s">
        <v>258</v>
      </c>
      <c r="D519" s="104">
        <v>6.0384000000000002</v>
      </c>
      <c r="E519" s="111">
        <f t="shared" si="8"/>
        <v>7.2460800000000001</v>
      </c>
      <c r="F519" s="105">
        <v>8</v>
      </c>
      <c r="G519" s="113">
        <f>IF(F519&gt;0,PRODUCT('Labor &amp; Overhead Input'!$H$5/'Materials Catalog Input'!F519),"0")</f>
        <v>3.6462500000000002</v>
      </c>
      <c r="H519" s="106" t="s">
        <v>293</v>
      </c>
      <c r="I519" s="107" t="s">
        <v>24</v>
      </c>
    </row>
    <row r="520" spans="2:9">
      <c r="B520" s="198">
        <v>615</v>
      </c>
      <c r="C520" s="103" t="s">
        <v>259</v>
      </c>
      <c r="D520" s="104">
        <v>6.3360000000000003</v>
      </c>
      <c r="E520" s="111">
        <f t="shared" si="8"/>
        <v>7.6032000000000002</v>
      </c>
      <c r="F520" s="105">
        <v>8</v>
      </c>
      <c r="G520" s="113">
        <f>IF(F520&gt;0,PRODUCT('Labor &amp; Overhead Input'!$H$5/'Materials Catalog Input'!F520),"0")</f>
        <v>3.6462500000000002</v>
      </c>
      <c r="H520" s="106" t="s">
        <v>293</v>
      </c>
      <c r="I520" s="107" t="s">
        <v>24</v>
      </c>
    </row>
    <row r="521" spans="2:9">
      <c r="B521" s="198">
        <v>616</v>
      </c>
      <c r="C521" s="103" t="s">
        <v>260</v>
      </c>
      <c r="D521" s="104">
        <v>8.1503999999999994</v>
      </c>
      <c r="E521" s="111">
        <f t="shared" si="8"/>
        <v>9.780479999999999</v>
      </c>
      <c r="F521" s="105">
        <v>8</v>
      </c>
      <c r="G521" s="113">
        <f>IF(F521&gt;0,PRODUCT('Labor &amp; Overhead Input'!$H$5/'Materials Catalog Input'!F521),"0")</f>
        <v>3.6462500000000002</v>
      </c>
      <c r="H521" s="106" t="s">
        <v>293</v>
      </c>
      <c r="I521" s="107" t="s">
        <v>24</v>
      </c>
    </row>
    <row r="522" spans="2:9">
      <c r="B522" s="198">
        <v>617</v>
      </c>
      <c r="C522" s="103" t="s">
        <v>261</v>
      </c>
      <c r="D522" s="104">
        <v>10.886399999999998</v>
      </c>
      <c r="E522" s="111">
        <f t="shared" si="8"/>
        <v>13.063679999999998</v>
      </c>
      <c r="F522" s="105">
        <v>8</v>
      </c>
      <c r="G522" s="113">
        <f>IF(F522&gt;0,PRODUCT('Labor &amp; Overhead Input'!$H$5/'Materials Catalog Input'!F522),"0")</f>
        <v>3.6462500000000002</v>
      </c>
      <c r="H522" s="106" t="s">
        <v>293</v>
      </c>
      <c r="I522" s="107" t="s">
        <v>24</v>
      </c>
    </row>
    <row r="523" spans="2:9">
      <c r="B523" s="198">
        <v>618</v>
      </c>
      <c r="C523" s="103" t="s">
        <v>262</v>
      </c>
      <c r="D523" s="104">
        <v>14.755199999999999</v>
      </c>
      <c r="E523" s="111">
        <f t="shared" si="8"/>
        <v>17.706239999999998</v>
      </c>
      <c r="F523" s="105">
        <v>8</v>
      </c>
      <c r="G523" s="113">
        <f>IF(F523&gt;0,PRODUCT('Labor &amp; Overhead Input'!$H$5/'Materials Catalog Input'!F523),"0")</f>
        <v>3.6462500000000002</v>
      </c>
      <c r="H523" s="106" t="s">
        <v>293</v>
      </c>
      <c r="I523" s="107" t="s">
        <v>24</v>
      </c>
    </row>
    <row r="524" spans="2:9">
      <c r="B524" s="198">
        <v>619</v>
      </c>
      <c r="C524" s="103" t="s">
        <v>263</v>
      </c>
      <c r="D524" s="104">
        <v>0.52800000000000002</v>
      </c>
      <c r="E524" s="111">
        <f t="shared" si="8"/>
        <v>0.63360000000000005</v>
      </c>
      <c r="F524" s="105">
        <v>8</v>
      </c>
      <c r="G524" s="113">
        <f>IF(F524&gt;0,PRODUCT('Labor &amp; Overhead Input'!$H$5/'Materials Catalog Input'!F524),"0")</f>
        <v>3.6462500000000002</v>
      </c>
      <c r="H524" s="106" t="s">
        <v>293</v>
      </c>
      <c r="I524" s="107" t="s">
        <v>24</v>
      </c>
    </row>
    <row r="525" spans="2:9">
      <c r="B525" s="198">
        <v>620</v>
      </c>
      <c r="C525" s="103" t="s">
        <v>264</v>
      </c>
      <c r="D525" s="104">
        <v>0.65280000000000005</v>
      </c>
      <c r="E525" s="111">
        <f t="shared" si="8"/>
        <v>0.78336000000000006</v>
      </c>
      <c r="F525" s="105">
        <v>8</v>
      </c>
      <c r="G525" s="113">
        <f>IF(F525&gt;0,PRODUCT('Labor &amp; Overhead Input'!$H$5/'Materials Catalog Input'!F525),"0")</f>
        <v>3.6462500000000002</v>
      </c>
      <c r="H525" s="106" t="s">
        <v>293</v>
      </c>
      <c r="I525" s="107" t="s">
        <v>24</v>
      </c>
    </row>
    <row r="526" spans="2:9">
      <c r="B526" s="198">
        <v>621</v>
      </c>
      <c r="C526" s="103" t="s">
        <v>265</v>
      </c>
      <c r="D526" s="104">
        <v>0.72959999999999992</v>
      </c>
      <c r="E526" s="111">
        <f t="shared" si="8"/>
        <v>0.87551999999999985</v>
      </c>
      <c r="F526" s="105">
        <v>8</v>
      </c>
      <c r="G526" s="113">
        <f>IF(F526&gt;0,PRODUCT('Labor &amp; Overhead Input'!$H$5/'Materials Catalog Input'!F526),"0")</f>
        <v>3.6462500000000002</v>
      </c>
      <c r="H526" s="106" t="s">
        <v>293</v>
      </c>
      <c r="I526" s="107" t="s">
        <v>24</v>
      </c>
    </row>
    <row r="527" spans="2:9">
      <c r="B527" s="198">
        <v>622</v>
      </c>
      <c r="C527" s="103" t="s">
        <v>266</v>
      </c>
      <c r="D527" s="104">
        <v>0.80640000000000001</v>
      </c>
      <c r="E527" s="111">
        <f t="shared" si="8"/>
        <v>0.96767999999999998</v>
      </c>
      <c r="F527" s="105">
        <v>8</v>
      </c>
      <c r="G527" s="113">
        <f>IF(F527&gt;0,PRODUCT('Labor &amp; Overhead Input'!$H$5/'Materials Catalog Input'!F527),"0")</f>
        <v>3.6462500000000002</v>
      </c>
      <c r="H527" s="106" t="s">
        <v>293</v>
      </c>
      <c r="I527" s="107" t="s">
        <v>24</v>
      </c>
    </row>
    <row r="528" spans="2:9">
      <c r="B528" s="198">
        <v>623</v>
      </c>
      <c r="C528" s="103" t="s">
        <v>267</v>
      </c>
      <c r="D528" s="104">
        <v>0.87359999999999993</v>
      </c>
      <c r="E528" s="111">
        <f t="shared" si="8"/>
        <v>1.0483199999999999</v>
      </c>
      <c r="F528" s="105">
        <v>8</v>
      </c>
      <c r="G528" s="113">
        <f>IF(F528&gt;0,PRODUCT('Labor &amp; Overhead Input'!$H$5/'Materials Catalog Input'!F528),"0")</f>
        <v>3.6462500000000002</v>
      </c>
      <c r="H528" s="106" t="s">
        <v>293</v>
      </c>
      <c r="I528" s="107" t="s">
        <v>24</v>
      </c>
    </row>
    <row r="529" spans="2:9">
      <c r="B529" s="198">
        <v>624</v>
      </c>
      <c r="C529" s="103" t="s">
        <v>268</v>
      </c>
      <c r="D529" s="104">
        <v>0.92159999999999997</v>
      </c>
      <c r="E529" s="111">
        <f t="shared" si="8"/>
        <v>1.10592</v>
      </c>
      <c r="F529" s="105">
        <v>8</v>
      </c>
      <c r="G529" s="113">
        <f>IF(F529&gt;0,PRODUCT('Labor &amp; Overhead Input'!$H$5/'Materials Catalog Input'!F529),"0")</f>
        <v>3.6462500000000002</v>
      </c>
      <c r="H529" s="106" t="s">
        <v>293</v>
      </c>
      <c r="I529" s="107" t="s">
        <v>24</v>
      </c>
    </row>
    <row r="530" spans="2:9">
      <c r="B530" s="198">
        <v>625</v>
      </c>
      <c r="C530" s="103" t="s">
        <v>269</v>
      </c>
      <c r="D530" s="104">
        <v>1.0464</v>
      </c>
      <c r="E530" s="111">
        <f t="shared" si="8"/>
        <v>1.2556799999999999</v>
      </c>
      <c r="F530" s="105">
        <v>8</v>
      </c>
      <c r="G530" s="113">
        <f>IF(F530&gt;0,PRODUCT('Labor &amp; Overhead Input'!$H$5/'Materials Catalog Input'!F530),"0")</f>
        <v>3.6462500000000002</v>
      </c>
      <c r="H530" s="106" t="s">
        <v>293</v>
      </c>
      <c r="I530" s="107" t="s">
        <v>24</v>
      </c>
    </row>
    <row r="531" spans="2:9">
      <c r="B531" s="198">
        <v>626</v>
      </c>
      <c r="C531" s="103" t="s">
        <v>270</v>
      </c>
      <c r="D531" s="104">
        <v>1.1712</v>
      </c>
      <c r="E531" s="111">
        <f t="shared" si="8"/>
        <v>1.40544</v>
      </c>
      <c r="F531" s="105">
        <v>8</v>
      </c>
      <c r="G531" s="113">
        <f>IF(F531&gt;0,PRODUCT('Labor &amp; Overhead Input'!$H$5/'Materials Catalog Input'!F531),"0")</f>
        <v>3.6462500000000002</v>
      </c>
      <c r="H531" s="106" t="s">
        <v>293</v>
      </c>
      <c r="I531" s="107" t="s">
        <v>24</v>
      </c>
    </row>
    <row r="532" spans="2:9">
      <c r="B532" s="198">
        <v>627</v>
      </c>
      <c r="C532" s="103" t="s">
        <v>271</v>
      </c>
      <c r="D532" s="104">
        <v>1.4783999999999999</v>
      </c>
      <c r="E532" s="111">
        <f t="shared" si="8"/>
        <v>1.7740799999999999</v>
      </c>
      <c r="F532" s="105">
        <v>8</v>
      </c>
      <c r="G532" s="113">
        <f>IF(F532&gt;0,PRODUCT('Labor &amp; Overhead Input'!$H$5/'Materials Catalog Input'!F532),"0")</f>
        <v>3.6462500000000002</v>
      </c>
      <c r="H532" s="106" t="s">
        <v>293</v>
      </c>
      <c r="I532" s="107" t="s">
        <v>24</v>
      </c>
    </row>
    <row r="533" spans="2:9">
      <c r="B533" s="198">
        <v>628</v>
      </c>
      <c r="C533" s="103" t="s">
        <v>272</v>
      </c>
      <c r="D533" s="104">
        <v>1.7855999999999999</v>
      </c>
      <c r="E533" s="111">
        <f t="shared" si="8"/>
        <v>2.1427199999999997</v>
      </c>
      <c r="F533" s="105">
        <v>8</v>
      </c>
      <c r="G533" s="113">
        <f>IF(F533&gt;0,PRODUCT('Labor &amp; Overhead Input'!$H$5/'Materials Catalog Input'!F533),"0")</f>
        <v>3.6462500000000002</v>
      </c>
      <c r="H533" s="106" t="s">
        <v>293</v>
      </c>
      <c r="I533" s="107" t="s">
        <v>24</v>
      </c>
    </row>
    <row r="534" spans="2:9">
      <c r="B534" s="198">
        <v>629</v>
      </c>
      <c r="C534" s="103" t="s">
        <v>273</v>
      </c>
      <c r="D534" s="104">
        <v>2.0831999999999997</v>
      </c>
      <c r="E534" s="111">
        <f t="shared" si="8"/>
        <v>2.4998399999999994</v>
      </c>
      <c r="F534" s="105">
        <v>8</v>
      </c>
      <c r="G534" s="113">
        <f>IF(F534&gt;0,PRODUCT('Labor &amp; Overhead Input'!$H$5/'Materials Catalog Input'!F534),"0")</f>
        <v>3.6462500000000002</v>
      </c>
      <c r="H534" s="106" t="s">
        <v>293</v>
      </c>
      <c r="I534" s="107" t="s">
        <v>24</v>
      </c>
    </row>
    <row r="535" spans="2:9">
      <c r="B535" s="198">
        <v>630</v>
      </c>
      <c r="C535" s="103" t="s">
        <v>274</v>
      </c>
      <c r="D535" s="104">
        <v>2.7455999999999996</v>
      </c>
      <c r="E535" s="111">
        <f t="shared" si="8"/>
        <v>3.2947199999999994</v>
      </c>
      <c r="F535" s="105">
        <v>8</v>
      </c>
      <c r="G535" s="113">
        <f>IF(F535&gt;0,PRODUCT('Labor &amp; Overhead Input'!$H$5/'Materials Catalog Input'!F535),"0")</f>
        <v>3.6462500000000002</v>
      </c>
      <c r="H535" s="106" t="s">
        <v>293</v>
      </c>
      <c r="I535" s="107" t="s">
        <v>24</v>
      </c>
    </row>
    <row r="536" spans="2:9">
      <c r="B536" s="198">
        <v>631</v>
      </c>
      <c r="C536" s="103" t="s">
        <v>275</v>
      </c>
      <c r="D536" s="104">
        <v>4.5791999999999993</v>
      </c>
      <c r="E536" s="111">
        <f t="shared" si="8"/>
        <v>5.4950399999999986</v>
      </c>
      <c r="F536" s="105">
        <v>8</v>
      </c>
      <c r="G536" s="113">
        <f>IF(F536&gt;0,PRODUCT('Labor &amp; Overhead Input'!$H$5/'Materials Catalog Input'!F536),"0")</f>
        <v>3.6462500000000002</v>
      </c>
      <c r="H536" s="106" t="s">
        <v>293</v>
      </c>
      <c r="I536" s="107" t="s">
        <v>24</v>
      </c>
    </row>
    <row r="537" spans="2:9">
      <c r="B537" s="198">
        <v>632</v>
      </c>
      <c r="C537" s="103" t="s">
        <v>276</v>
      </c>
      <c r="D537" s="104">
        <v>4.8191999999999995</v>
      </c>
      <c r="E537" s="111">
        <f t="shared" si="8"/>
        <v>5.7830399999999988</v>
      </c>
      <c r="F537" s="105">
        <v>8</v>
      </c>
      <c r="G537" s="113">
        <f>IF(F537&gt;0,PRODUCT('Labor &amp; Overhead Input'!$H$5/'Materials Catalog Input'!F537),"0")</f>
        <v>3.6462500000000002</v>
      </c>
      <c r="H537" s="106" t="s">
        <v>293</v>
      </c>
      <c r="I537" s="107" t="s">
        <v>24</v>
      </c>
    </row>
    <row r="538" spans="2:9">
      <c r="B538" s="198">
        <v>633</v>
      </c>
      <c r="C538" s="103" t="s">
        <v>277</v>
      </c>
      <c r="D538" s="104">
        <v>6.0384000000000002</v>
      </c>
      <c r="E538" s="111">
        <f t="shared" si="8"/>
        <v>7.2460800000000001</v>
      </c>
      <c r="F538" s="105">
        <v>8</v>
      </c>
      <c r="G538" s="113">
        <f>IF(F538&gt;0,PRODUCT('Labor &amp; Overhead Input'!$H$5/'Materials Catalog Input'!F538),"0")</f>
        <v>3.6462500000000002</v>
      </c>
      <c r="H538" s="106" t="s">
        <v>293</v>
      </c>
      <c r="I538" s="107" t="s">
        <v>24</v>
      </c>
    </row>
    <row r="539" spans="2:9">
      <c r="B539" s="198">
        <v>634</v>
      </c>
      <c r="C539" s="103" t="s">
        <v>278</v>
      </c>
      <c r="D539" s="104">
        <v>6.3360000000000003</v>
      </c>
      <c r="E539" s="111">
        <f t="shared" si="8"/>
        <v>7.6032000000000002</v>
      </c>
      <c r="F539" s="105">
        <v>8</v>
      </c>
      <c r="G539" s="113">
        <f>IF(F539&gt;0,PRODUCT('Labor &amp; Overhead Input'!$H$5/'Materials Catalog Input'!F539),"0")</f>
        <v>3.6462500000000002</v>
      </c>
      <c r="H539" s="106" t="s">
        <v>293</v>
      </c>
      <c r="I539" s="107" t="s">
        <v>24</v>
      </c>
    </row>
    <row r="540" spans="2:9">
      <c r="B540" s="198">
        <v>635</v>
      </c>
      <c r="C540" s="103" t="s">
        <v>279</v>
      </c>
      <c r="D540" s="104">
        <v>8.1503999999999994</v>
      </c>
      <c r="E540" s="111">
        <f t="shared" si="8"/>
        <v>9.780479999999999</v>
      </c>
      <c r="F540" s="105">
        <v>8</v>
      </c>
      <c r="G540" s="113">
        <f>IF(F540&gt;0,PRODUCT('Labor &amp; Overhead Input'!$H$5/'Materials Catalog Input'!F540),"0")</f>
        <v>3.6462500000000002</v>
      </c>
      <c r="H540" s="106" t="s">
        <v>293</v>
      </c>
      <c r="I540" s="107" t="s">
        <v>24</v>
      </c>
    </row>
    <row r="541" spans="2:9">
      <c r="B541" s="198">
        <v>636</v>
      </c>
      <c r="C541" s="103" t="s">
        <v>280</v>
      </c>
      <c r="D541" s="104">
        <v>10.886399999999998</v>
      </c>
      <c r="E541" s="111">
        <f t="shared" si="8"/>
        <v>13.063679999999998</v>
      </c>
      <c r="F541" s="105">
        <v>8</v>
      </c>
      <c r="G541" s="113">
        <f>IF(F541&gt;0,PRODUCT('Labor &amp; Overhead Input'!$H$5/'Materials Catalog Input'!F541),"0")</f>
        <v>3.6462500000000002</v>
      </c>
      <c r="H541" s="106" t="s">
        <v>293</v>
      </c>
      <c r="I541" s="107" t="s">
        <v>24</v>
      </c>
    </row>
    <row r="542" spans="2:9">
      <c r="B542" s="198">
        <v>637</v>
      </c>
      <c r="C542" s="103" t="s">
        <v>281</v>
      </c>
      <c r="D542" s="104">
        <v>14.755199999999999</v>
      </c>
      <c r="E542" s="111">
        <f t="shared" si="8"/>
        <v>17.706239999999998</v>
      </c>
      <c r="F542" s="105">
        <v>8</v>
      </c>
      <c r="G542" s="113">
        <f>IF(F542&gt;0,PRODUCT('Labor &amp; Overhead Input'!$H$5/'Materials Catalog Input'!F542),"0")</f>
        <v>3.6462500000000002</v>
      </c>
      <c r="H542" s="106" t="s">
        <v>293</v>
      </c>
      <c r="I542" s="107" t="s">
        <v>24</v>
      </c>
    </row>
    <row r="543" spans="2:9">
      <c r="B543" s="198">
        <v>638</v>
      </c>
      <c r="C543" s="103" t="s">
        <v>282</v>
      </c>
      <c r="D543" s="104">
        <v>0</v>
      </c>
      <c r="E543" s="111">
        <f t="shared" si="8"/>
        <v>0</v>
      </c>
      <c r="F543" s="105"/>
      <c r="G543" s="113" t="str">
        <f>IF(F543&gt;0,PRODUCT('Labor &amp; Overhead Input'!$H$5/'Materials Catalog Input'!F543),"0")</f>
        <v>0</v>
      </c>
      <c r="H543" s="106" t="s">
        <v>294</v>
      </c>
      <c r="I543" s="107" t="s">
        <v>20</v>
      </c>
    </row>
    <row r="544" spans="2:9">
      <c r="B544" s="198">
        <v>639</v>
      </c>
      <c r="C544" s="103" t="s">
        <v>282</v>
      </c>
      <c r="D544" s="104">
        <v>0</v>
      </c>
      <c r="E544" s="111">
        <f t="shared" si="8"/>
        <v>0</v>
      </c>
      <c r="F544" s="105"/>
      <c r="G544" s="113" t="str">
        <f>IF(F544&gt;0,PRODUCT('Labor &amp; Overhead Input'!$H$5/'Materials Catalog Input'!F544),"0")</f>
        <v>0</v>
      </c>
      <c r="H544" s="106" t="s">
        <v>294</v>
      </c>
      <c r="I544" s="107" t="s">
        <v>20</v>
      </c>
    </row>
    <row r="545" spans="2:9">
      <c r="B545" s="198">
        <v>640</v>
      </c>
      <c r="C545" s="103" t="s">
        <v>282</v>
      </c>
      <c r="D545" s="104">
        <v>0</v>
      </c>
      <c r="E545" s="111">
        <f t="shared" si="8"/>
        <v>0</v>
      </c>
      <c r="F545" s="105"/>
      <c r="G545" s="113" t="str">
        <f>IF(F545&gt;0,PRODUCT('Labor &amp; Overhead Input'!$H$5/'Materials Catalog Input'!F545),"0")</f>
        <v>0</v>
      </c>
      <c r="H545" s="106" t="s">
        <v>294</v>
      </c>
      <c r="I545" s="107" t="s">
        <v>20</v>
      </c>
    </row>
    <row r="546" spans="2:9">
      <c r="B546" s="198">
        <v>641</v>
      </c>
      <c r="C546" s="103" t="s">
        <v>282</v>
      </c>
      <c r="D546" s="104">
        <v>0</v>
      </c>
      <c r="E546" s="111">
        <f t="shared" si="8"/>
        <v>0</v>
      </c>
      <c r="F546" s="105"/>
      <c r="G546" s="113" t="str">
        <f>IF(F546&gt;0,PRODUCT('Labor &amp; Overhead Input'!$H$5/'Materials Catalog Input'!F546),"0")</f>
        <v>0</v>
      </c>
      <c r="H546" s="106" t="s">
        <v>294</v>
      </c>
      <c r="I546" s="107" t="s">
        <v>20</v>
      </c>
    </row>
    <row r="547" spans="2:9">
      <c r="B547" s="198">
        <v>642</v>
      </c>
      <c r="C547" s="103" t="s">
        <v>282</v>
      </c>
      <c r="D547" s="104">
        <v>0</v>
      </c>
      <c r="E547" s="111">
        <f t="shared" si="8"/>
        <v>0</v>
      </c>
      <c r="F547" s="105"/>
      <c r="G547" s="113" t="str">
        <f>IF(F547&gt;0,PRODUCT('Labor &amp; Overhead Input'!$H$5/'Materials Catalog Input'!F547),"0")</f>
        <v>0</v>
      </c>
      <c r="H547" s="106" t="s">
        <v>294</v>
      </c>
      <c r="I547" s="107" t="s">
        <v>20</v>
      </c>
    </row>
    <row r="548" spans="2:9">
      <c r="B548" s="198">
        <v>643</v>
      </c>
      <c r="C548" s="103" t="s">
        <v>282</v>
      </c>
      <c r="D548" s="104">
        <v>0</v>
      </c>
      <c r="E548" s="111">
        <f t="shared" si="8"/>
        <v>0</v>
      </c>
      <c r="F548" s="105"/>
      <c r="G548" s="113" t="str">
        <f>IF(F548&gt;0,PRODUCT('Labor &amp; Overhead Input'!$H$5/'Materials Catalog Input'!F548),"0")</f>
        <v>0</v>
      </c>
      <c r="H548" s="106" t="s">
        <v>294</v>
      </c>
      <c r="I548" s="107" t="s">
        <v>20</v>
      </c>
    </row>
    <row r="549" spans="2:9">
      <c r="B549" s="198">
        <v>644</v>
      </c>
      <c r="C549" s="103" t="s">
        <v>282</v>
      </c>
      <c r="D549" s="104">
        <v>0</v>
      </c>
      <c r="E549" s="111">
        <f t="shared" si="8"/>
        <v>0</v>
      </c>
      <c r="F549" s="105"/>
      <c r="G549" s="113" t="str">
        <f>IF(F549&gt;0,PRODUCT('Labor &amp; Overhead Input'!$H$5/'Materials Catalog Input'!F549),"0")</f>
        <v>0</v>
      </c>
      <c r="H549" s="106" t="s">
        <v>294</v>
      </c>
      <c r="I549" s="107" t="s">
        <v>20</v>
      </c>
    </row>
    <row r="550" spans="2:9">
      <c r="B550" s="198">
        <v>645</v>
      </c>
      <c r="C550" s="103" t="s">
        <v>282</v>
      </c>
      <c r="D550" s="104">
        <v>0</v>
      </c>
      <c r="E550" s="111">
        <f t="shared" si="8"/>
        <v>0</v>
      </c>
      <c r="F550" s="105"/>
      <c r="G550" s="113" t="str">
        <f>IF(F550&gt;0,PRODUCT('Labor &amp; Overhead Input'!$H$5/'Materials Catalog Input'!F550),"0")</f>
        <v>0</v>
      </c>
      <c r="H550" s="106" t="s">
        <v>294</v>
      </c>
      <c r="I550" s="107" t="s">
        <v>20</v>
      </c>
    </row>
    <row r="551" spans="2:9">
      <c r="B551" s="198">
        <v>646</v>
      </c>
      <c r="C551" s="103" t="s">
        <v>282</v>
      </c>
      <c r="D551" s="104">
        <v>0</v>
      </c>
      <c r="E551" s="111">
        <f t="shared" si="8"/>
        <v>0</v>
      </c>
      <c r="F551" s="105"/>
      <c r="G551" s="113" t="str">
        <f>IF(F551&gt;0,PRODUCT('Labor &amp; Overhead Input'!$H$5/'Materials Catalog Input'!F551),"0")</f>
        <v>0</v>
      </c>
      <c r="H551" s="106" t="s">
        <v>294</v>
      </c>
      <c r="I551" s="107" t="s">
        <v>20</v>
      </c>
    </row>
    <row r="552" spans="2:9">
      <c r="B552" s="198">
        <v>647</v>
      </c>
      <c r="C552" s="103" t="s">
        <v>282</v>
      </c>
      <c r="D552" s="104">
        <v>0</v>
      </c>
      <c r="E552" s="111">
        <f t="shared" si="8"/>
        <v>0</v>
      </c>
      <c r="F552" s="105"/>
      <c r="G552" s="113" t="str">
        <f>IF(F552&gt;0,PRODUCT('Labor &amp; Overhead Input'!$H$5/'Materials Catalog Input'!F552),"0")</f>
        <v>0</v>
      </c>
      <c r="H552" s="106" t="s">
        <v>294</v>
      </c>
      <c r="I552" s="107" t="s">
        <v>20</v>
      </c>
    </row>
    <row r="553" spans="2:9">
      <c r="B553" s="198">
        <v>648</v>
      </c>
      <c r="C553" s="103" t="s">
        <v>282</v>
      </c>
      <c r="D553" s="104">
        <v>0</v>
      </c>
      <c r="E553" s="111">
        <f t="shared" si="8"/>
        <v>0</v>
      </c>
      <c r="F553" s="105"/>
      <c r="G553" s="113" t="str">
        <f>IF(F553&gt;0,PRODUCT('Labor &amp; Overhead Input'!$H$5/'Materials Catalog Input'!F553),"0")</f>
        <v>0</v>
      </c>
      <c r="H553" s="106" t="s">
        <v>294</v>
      </c>
      <c r="I553" s="107" t="s">
        <v>20</v>
      </c>
    </row>
    <row r="554" spans="2:9">
      <c r="B554" s="198">
        <v>649</v>
      </c>
      <c r="C554" s="103" t="s">
        <v>282</v>
      </c>
      <c r="D554" s="104">
        <v>0</v>
      </c>
      <c r="E554" s="111">
        <f t="shared" si="8"/>
        <v>0</v>
      </c>
      <c r="F554" s="105"/>
      <c r="G554" s="113" t="str">
        <f>IF(F554&gt;0,PRODUCT('Labor &amp; Overhead Input'!$H$5/'Materials Catalog Input'!F554),"0")</f>
        <v>0</v>
      </c>
      <c r="H554" s="106" t="s">
        <v>294</v>
      </c>
      <c r="I554" s="107" t="s">
        <v>20</v>
      </c>
    </row>
    <row r="555" spans="2:9">
      <c r="B555" s="198">
        <v>650</v>
      </c>
      <c r="C555" s="103" t="s">
        <v>282</v>
      </c>
      <c r="D555" s="104">
        <v>0</v>
      </c>
      <c r="E555" s="111">
        <f t="shared" si="8"/>
        <v>0</v>
      </c>
      <c r="F555" s="105"/>
      <c r="G555" s="113" t="str">
        <f>IF(F555&gt;0,PRODUCT('Labor &amp; Overhead Input'!$H$5/'Materials Catalog Input'!F555),"0")</f>
        <v>0</v>
      </c>
      <c r="H555" s="106" t="s">
        <v>294</v>
      </c>
      <c r="I555" s="107" t="s">
        <v>20</v>
      </c>
    </row>
    <row r="556" spans="2:9">
      <c r="B556" s="198">
        <v>651</v>
      </c>
      <c r="C556" s="103" t="s">
        <v>282</v>
      </c>
      <c r="D556" s="104">
        <v>0</v>
      </c>
      <c r="E556" s="111">
        <f t="shared" si="8"/>
        <v>0</v>
      </c>
      <c r="F556" s="105"/>
      <c r="G556" s="113" t="str">
        <f>IF(F556&gt;0,PRODUCT('Labor &amp; Overhead Input'!$H$5/'Materials Catalog Input'!F556),"0")</f>
        <v>0</v>
      </c>
      <c r="H556" s="106" t="s">
        <v>294</v>
      </c>
      <c r="I556" s="107" t="s">
        <v>20</v>
      </c>
    </row>
    <row r="557" spans="2:9">
      <c r="B557" s="198">
        <v>652</v>
      </c>
      <c r="C557" s="103" t="s">
        <v>282</v>
      </c>
      <c r="D557" s="104">
        <v>0</v>
      </c>
      <c r="E557" s="111">
        <f t="shared" si="8"/>
        <v>0</v>
      </c>
      <c r="F557" s="105"/>
      <c r="G557" s="113" t="str">
        <f>IF(F557&gt;0,PRODUCT('Labor &amp; Overhead Input'!$H$5/'Materials Catalog Input'!F557),"0")</f>
        <v>0</v>
      </c>
      <c r="H557" s="106" t="s">
        <v>294</v>
      </c>
      <c r="I557" s="107" t="s">
        <v>20</v>
      </c>
    </row>
    <row r="558" spans="2:9">
      <c r="B558" s="198">
        <v>653</v>
      </c>
      <c r="C558" s="103" t="s">
        <v>282</v>
      </c>
      <c r="D558" s="104">
        <v>0</v>
      </c>
      <c r="E558" s="111">
        <f t="shared" si="8"/>
        <v>0</v>
      </c>
      <c r="F558" s="105"/>
      <c r="G558" s="113" t="str">
        <f>IF(F558&gt;0,PRODUCT('Labor &amp; Overhead Input'!$H$5/'Materials Catalog Input'!F558),"0")</f>
        <v>0</v>
      </c>
      <c r="H558" s="106" t="s">
        <v>294</v>
      </c>
      <c r="I558" s="107" t="s">
        <v>20</v>
      </c>
    </row>
    <row r="559" spans="2:9">
      <c r="B559" s="198">
        <v>654</v>
      </c>
      <c r="C559" s="103" t="s">
        <v>282</v>
      </c>
      <c r="D559" s="104">
        <v>0</v>
      </c>
      <c r="E559" s="111">
        <f t="shared" si="8"/>
        <v>0</v>
      </c>
      <c r="F559" s="105"/>
      <c r="G559" s="113" t="str">
        <f>IF(F559&gt;0,PRODUCT('Labor &amp; Overhead Input'!$H$5/'Materials Catalog Input'!F559),"0")</f>
        <v>0</v>
      </c>
      <c r="H559" s="106" t="s">
        <v>294</v>
      </c>
      <c r="I559" s="107" t="s">
        <v>20</v>
      </c>
    </row>
    <row r="560" spans="2:9">
      <c r="B560" s="198">
        <v>655</v>
      </c>
      <c r="C560" s="103" t="s">
        <v>282</v>
      </c>
      <c r="D560" s="104">
        <v>0</v>
      </c>
      <c r="E560" s="111">
        <f t="shared" si="8"/>
        <v>0</v>
      </c>
      <c r="F560" s="105"/>
      <c r="G560" s="113" t="str">
        <f>IF(F560&gt;0,PRODUCT('Labor &amp; Overhead Input'!$H$5/'Materials Catalog Input'!F560),"0")</f>
        <v>0</v>
      </c>
      <c r="H560" s="106" t="s">
        <v>294</v>
      </c>
      <c r="I560" s="107" t="s">
        <v>20</v>
      </c>
    </row>
    <row r="561" spans="2:9">
      <c r="B561" s="198">
        <v>656</v>
      </c>
      <c r="C561" s="103" t="s">
        <v>282</v>
      </c>
      <c r="D561" s="104">
        <v>0</v>
      </c>
      <c r="E561" s="111">
        <f t="shared" si="8"/>
        <v>0</v>
      </c>
      <c r="F561" s="105"/>
      <c r="G561" s="113" t="str">
        <f>IF(F561&gt;0,PRODUCT('Labor &amp; Overhead Input'!$H$5/'Materials Catalog Input'!F561),"0")</f>
        <v>0</v>
      </c>
      <c r="H561" s="106" t="s">
        <v>294</v>
      </c>
      <c r="I561" s="107" t="s">
        <v>20</v>
      </c>
    </row>
    <row r="562" spans="2:9">
      <c r="B562" s="198">
        <v>657</v>
      </c>
      <c r="C562" s="103" t="s">
        <v>282</v>
      </c>
      <c r="D562" s="104">
        <v>0</v>
      </c>
      <c r="E562" s="111">
        <f t="shared" si="8"/>
        <v>0</v>
      </c>
      <c r="F562" s="105"/>
      <c r="G562" s="113" t="str">
        <f>IF(F562&gt;0,PRODUCT('Labor &amp; Overhead Input'!$H$5/'Materials Catalog Input'!F562),"0")</f>
        <v>0</v>
      </c>
      <c r="H562" s="106" t="s">
        <v>294</v>
      </c>
      <c r="I562" s="107" t="s">
        <v>20</v>
      </c>
    </row>
    <row r="563" spans="2:9">
      <c r="B563" s="198">
        <v>658</v>
      </c>
      <c r="C563" s="103" t="s">
        <v>282</v>
      </c>
      <c r="D563" s="104">
        <v>0</v>
      </c>
      <c r="E563" s="111">
        <f t="shared" si="8"/>
        <v>0</v>
      </c>
      <c r="F563" s="105"/>
      <c r="G563" s="113" t="str">
        <f>IF(F563&gt;0,PRODUCT('Labor &amp; Overhead Input'!$H$5/'Materials Catalog Input'!F563),"0")</f>
        <v>0</v>
      </c>
      <c r="H563" s="106" t="s">
        <v>294</v>
      </c>
      <c r="I563" s="107" t="s">
        <v>20</v>
      </c>
    </row>
    <row r="564" spans="2:9">
      <c r="B564" s="198">
        <v>659</v>
      </c>
      <c r="C564" s="103" t="s">
        <v>282</v>
      </c>
      <c r="D564" s="104">
        <v>0</v>
      </c>
      <c r="E564" s="111">
        <f t="shared" si="8"/>
        <v>0</v>
      </c>
      <c r="F564" s="105"/>
      <c r="G564" s="113" t="str">
        <f>IF(F564&gt;0,PRODUCT('Labor &amp; Overhead Input'!$H$5/'Materials Catalog Input'!F564),"0")</f>
        <v>0</v>
      </c>
      <c r="H564" s="106" t="s">
        <v>294</v>
      </c>
      <c r="I564" s="107" t="s">
        <v>20</v>
      </c>
    </row>
    <row r="565" spans="2:9">
      <c r="B565" s="198">
        <v>660</v>
      </c>
      <c r="C565" s="103" t="s">
        <v>282</v>
      </c>
      <c r="D565" s="104">
        <v>0</v>
      </c>
      <c r="E565" s="111">
        <f t="shared" si="8"/>
        <v>0</v>
      </c>
      <c r="F565" s="105"/>
      <c r="G565" s="113" t="str">
        <f>IF(F565&gt;0,PRODUCT('Labor &amp; Overhead Input'!$H$5/'Materials Catalog Input'!F565),"0")</f>
        <v>0</v>
      </c>
      <c r="H565" s="106" t="s">
        <v>294</v>
      </c>
      <c r="I565" s="107" t="s">
        <v>20</v>
      </c>
    </row>
    <row r="566" spans="2:9">
      <c r="B566" s="198">
        <v>661</v>
      </c>
      <c r="C566" s="103" t="s">
        <v>282</v>
      </c>
      <c r="D566" s="104">
        <v>0</v>
      </c>
      <c r="E566" s="111">
        <f t="shared" si="8"/>
        <v>0</v>
      </c>
      <c r="F566" s="105"/>
      <c r="G566" s="113" t="str">
        <f>IF(F566&gt;0,PRODUCT('Labor &amp; Overhead Input'!$H$5/'Materials Catalog Input'!F566),"0")</f>
        <v>0</v>
      </c>
      <c r="H566" s="106" t="s">
        <v>294</v>
      </c>
      <c r="I566" s="107" t="s">
        <v>20</v>
      </c>
    </row>
    <row r="567" spans="2:9">
      <c r="B567" s="198">
        <v>662</v>
      </c>
      <c r="C567" s="103" t="s">
        <v>282</v>
      </c>
      <c r="D567" s="104">
        <v>0</v>
      </c>
      <c r="E567" s="111">
        <f t="shared" si="8"/>
        <v>0</v>
      </c>
      <c r="F567" s="105"/>
      <c r="G567" s="113" t="str">
        <f>IF(F567&gt;0,PRODUCT('Labor &amp; Overhead Input'!$H$5/'Materials Catalog Input'!F567),"0")</f>
        <v>0</v>
      </c>
      <c r="H567" s="106" t="s">
        <v>294</v>
      </c>
      <c r="I567" s="107" t="s">
        <v>20</v>
      </c>
    </row>
    <row r="568" spans="2:9">
      <c r="B568" s="198">
        <v>663</v>
      </c>
      <c r="C568" s="103" t="s">
        <v>282</v>
      </c>
      <c r="D568" s="104">
        <v>0</v>
      </c>
      <c r="E568" s="111">
        <f t="shared" si="8"/>
        <v>0</v>
      </c>
      <c r="F568" s="105"/>
      <c r="G568" s="113" t="str">
        <f>IF(F568&gt;0,PRODUCT('Labor &amp; Overhead Input'!$H$5/'Materials Catalog Input'!F568),"0")</f>
        <v>0</v>
      </c>
      <c r="H568" s="106" t="s">
        <v>294</v>
      </c>
      <c r="I568" s="107" t="s">
        <v>20</v>
      </c>
    </row>
    <row r="569" spans="2:9">
      <c r="B569" s="198">
        <v>664</v>
      </c>
      <c r="C569" s="103" t="s">
        <v>282</v>
      </c>
      <c r="D569" s="104">
        <v>0</v>
      </c>
      <c r="E569" s="111">
        <f t="shared" si="8"/>
        <v>0</v>
      </c>
      <c r="F569" s="105"/>
      <c r="G569" s="113" t="str">
        <f>IF(F569&gt;0,PRODUCT('Labor &amp; Overhead Input'!$H$5/'Materials Catalog Input'!F569),"0")</f>
        <v>0</v>
      </c>
      <c r="H569" s="106" t="s">
        <v>294</v>
      </c>
      <c r="I569" s="107" t="s">
        <v>20</v>
      </c>
    </row>
    <row r="570" spans="2:9">
      <c r="B570" s="198">
        <v>665</v>
      </c>
      <c r="C570" s="103" t="s">
        <v>282</v>
      </c>
      <c r="D570" s="104">
        <v>0</v>
      </c>
      <c r="E570" s="111">
        <f t="shared" si="8"/>
        <v>0</v>
      </c>
      <c r="F570" s="105"/>
      <c r="G570" s="113" t="str">
        <f>IF(F570&gt;0,PRODUCT('Labor &amp; Overhead Input'!$H$5/'Materials Catalog Input'!F570),"0")</f>
        <v>0</v>
      </c>
      <c r="H570" s="106" t="s">
        <v>294</v>
      </c>
      <c r="I570" s="107" t="s">
        <v>20</v>
      </c>
    </row>
    <row r="571" spans="2:9">
      <c r="B571" s="198">
        <v>666</v>
      </c>
      <c r="C571" s="103" t="s">
        <v>282</v>
      </c>
      <c r="D571" s="104">
        <v>0</v>
      </c>
      <c r="E571" s="111">
        <f t="shared" si="8"/>
        <v>0</v>
      </c>
      <c r="F571" s="105"/>
      <c r="G571" s="113" t="str">
        <f>IF(F571&gt;0,PRODUCT('Labor &amp; Overhead Input'!$H$5/'Materials Catalog Input'!F571),"0")</f>
        <v>0</v>
      </c>
      <c r="H571" s="106" t="s">
        <v>294</v>
      </c>
      <c r="I571" s="107" t="s">
        <v>20</v>
      </c>
    </row>
    <row r="572" spans="2:9">
      <c r="B572" s="198">
        <v>667</v>
      </c>
      <c r="C572" s="103" t="s">
        <v>282</v>
      </c>
      <c r="D572" s="104">
        <v>0</v>
      </c>
      <c r="E572" s="111">
        <f t="shared" si="8"/>
        <v>0</v>
      </c>
      <c r="F572" s="105"/>
      <c r="G572" s="113" t="str">
        <f>IF(F572&gt;0,PRODUCT('Labor &amp; Overhead Input'!$H$5/'Materials Catalog Input'!F572),"0")</f>
        <v>0</v>
      </c>
      <c r="H572" s="106" t="s">
        <v>294</v>
      </c>
      <c r="I572" s="107" t="s">
        <v>20</v>
      </c>
    </row>
    <row r="573" spans="2:9">
      <c r="B573" s="198">
        <v>668</v>
      </c>
      <c r="C573" s="103" t="s">
        <v>282</v>
      </c>
      <c r="D573" s="104">
        <v>0</v>
      </c>
      <c r="E573" s="111">
        <f t="shared" si="8"/>
        <v>0</v>
      </c>
      <c r="F573" s="105"/>
      <c r="G573" s="113" t="str">
        <f>IF(F573&gt;0,PRODUCT('Labor &amp; Overhead Input'!$H$5/'Materials Catalog Input'!F573),"0")</f>
        <v>0</v>
      </c>
      <c r="H573" s="106" t="s">
        <v>294</v>
      </c>
      <c r="I573" s="107" t="s">
        <v>20</v>
      </c>
    </row>
    <row r="574" spans="2:9">
      <c r="B574" s="198">
        <v>669</v>
      </c>
      <c r="C574" s="103" t="s">
        <v>282</v>
      </c>
      <c r="D574" s="104">
        <v>0</v>
      </c>
      <c r="E574" s="111">
        <f t="shared" si="8"/>
        <v>0</v>
      </c>
      <c r="F574" s="105"/>
      <c r="G574" s="113" t="str">
        <f>IF(F574&gt;0,PRODUCT('Labor &amp; Overhead Input'!$H$5/'Materials Catalog Input'!F574),"0")</f>
        <v>0</v>
      </c>
      <c r="H574" s="106" t="s">
        <v>294</v>
      </c>
      <c r="I574" s="107" t="s">
        <v>20</v>
      </c>
    </row>
    <row r="575" spans="2:9">
      <c r="B575" s="198">
        <v>670</v>
      </c>
      <c r="C575" s="103" t="s">
        <v>282</v>
      </c>
      <c r="D575" s="104">
        <v>0</v>
      </c>
      <c r="E575" s="111">
        <f t="shared" si="8"/>
        <v>0</v>
      </c>
      <c r="F575" s="105"/>
      <c r="G575" s="113" t="str">
        <f>IF(F575&gt;0,PRODUCT('Labor &amp; Overhead Input'!$H$5/'Materials Catalog Input'!F575),"0")</f>
        <v>0</v>
      </c>
      <c r="H575" s="106" t="s">
        <v>294</v>
      </c>
      <c r="I575" s="107" t="s">
        <v>20</v>
      </c>
    </row>
    <row r="576" spans="2:9">
      <c r="B576" s="198">
        <v>671</v>
      </c>
      <c r="C576" s="103" t="s">
        <v>282</v>
      </c>
      <c r="D576" s="104">
        <v>0</v>
      </c>
      <c r="E576" s="111">
        <f t="shared" si="8"/>
        <v>0</v>
      </c>
      <c r="F576" s="105"/>
      <c r="G576" s="113" t="str">
        <f>IF(F576&gt;0,PRODUCT('Labor &amp; Overhead Input'!$H$5/'Materials Catalog Input'!F576),"0")</f>
        <v>0</v>
      </c>
      <c r="H576" s="106" t="s">
        <v>294</v>
      </c>
      <c r="I576" s="107" t="s">
        <v>20</v>
      </c>
    </row>
    <row r="577" spans="2:9">
      <c r="B577" s="198">
        <v>672</v>
      </c>
      <c r="C577" s="103" t="s">
        <v>282</v>
      </c>
      <c r="D577" s="104">
        <v>0</v>
      </c>
      <c r="E577" s="111">
        <f t="shared" si="8"/>
        <v>0</v>
      </c>
      <c r="F577" s="105"/>
      <c r="G577" s="113" t="str">
        <f>IF(F577&gt;0,PRODUCT('Labor &amp; Overhead Input'!$H$5/'Materials Catalog Input'!F577),"0")</f>
        <v>0</v>
      </c>
      <c r="H577" s="106" t="s">
        <v>294</v>
      </c>
      <c r="I577" s="107" t="s">
        <v>20</v>
      </c>
    </row>
    <row r="578" spans="2:9">
      <c r="B578" s="198">
        <v>673</v>
      </c>
      <c r="C578" s="103" t="s">
        <v>282</v>
      </c>
      <c r="D578" s="104">
        <v>0</v>
      </c>
      <c r="E578" s="111">
        <f t="shared" si="8"/>
        <v>0</v>
      </c>
      <c r="F578" s="105"/>
      <c r="G578" s="113" t="str">
        <f>IF(F578&gt;0,PRODUCT('Labor &amp; Overhead Input'!$H$5/'Materials Catalog Input'!F578),"0")</f>
        <v>0</v>
      </c>
      <c r="H578" s="106" t="s">
        <v>294</v>
      </c>
      <c r="I578" s="107" t="s">
        <v>20</v>
      </c>
    </row>
    <row r="579" spans="2:9">
      <c r="B579" s="198">
        <v>674</v>
      </c>
      <c r="C579" s="103" t="s">
        <v>282</v>
      </c>
      <c r="D579" s="104">
        <v>0</v>
      </c>
      <c r="E579" s="111">
        <f t="shared" si="8"/>
        <v>0</v>
      </c>
      <c r="F579" s="105"/>
      <c r="G579" s="113" t="str">
        <f>IF(F579&gt;0,PRODUCT('Labor &amp; Overhead Input'!$H$5/'Materials Catalog Input'!F579),"0")</f>
        <v>0</v>
      </c>
      <c r="H579" s="106" t="s">
        <v>294</v>
      </c>
      <c r="I579" s="107" t="s">
        <v>20</v>
      </c>
    </row>
    <row r="580" spans="2:9">
      <c r="B580" s="198">
        <v>675</v>
      </c>
      <c r="C580" s="103" t="s">
        <v>282</v>
      </c>
      <c r="D580" s="104">
        <v>0</v>
      </c>
      <c r="E580" s="111">
        <f t="shared" si="8"/>
        <v>0</v>
      </c>
      <c r="F580" s="105"/>
      <c r="G580" s="113" t="str">
        <f>IF(F580&gt;0,PRODUCT('Labor &amp; Overhead Input'!$H$5/'Materials Catalog Input'!F580),"0")</f>
        <v>0</v>
      </c>
      <c r="H580" s="106" t="s">
        <v>294</v>
      </c>
      <c r="I580" s="107" t="s">
        <v>20</v>
      </c>
    </row>
    <row r="581" spans="2:9">
      <c r="B581" s="198">
        <v>676</v>
      </c>
      <c r="C581" s="103" t="s">
        <v>282</v>
      </c>
      <c r="D581" s="104">
        <v>0</v>
      </c>
      <c r="E581" s="111">
        <f t="shared" ref="E581:E644" si="9">D581*(1+$I$3)</f>
        <v>0</v>
      </c>
      <c r="F581" s="105"/>
      <c r="G581" s="113" t="str">
        <f>IF(F581&gt;0,PRODUCT('Labor &amp; Overhead Input'!$H$5/'Materials Catalog Input'!F581),"0")</f>
        <v>0</v>
      </c>
      <c r="H581" s="106" t="s">
        <v>294</v>
      </c>
      <c r="I581" s="107" t="s">
        <v>20</v>
      </c>
    </row>
    <row r="582" spans="2:9">
      <c r="B582" s="198">
        <v>677</v>
      </c>
      <c r="C582" s="103" t="s">
        <v>282</v>
      </c>
      <c r="D582" s="104">
        <v>0</v>
      </c>
      <c r="E582" s="111">
        <f t="shared" si="9"/>
        <v>0</v>
      </c>
      <c r="F582" s="105"/>
      <c r="G582" s="113" t="str">
        <f>IF(F582&gt;0,PRODUCT('Labor &amp; Overhead Input'!$H$5/'Materials Catalog Input'!F582),"0")</f>
        <v>0</v>
      </c>
      <c r="H582" s="106" t="s">
        <v>294</v>
      </c>
      <c r="I582" s="107" t="s">
        <v>20</v>
      </c>
    </row>
    <row r="583" spans="2:9">
      <c r="B583" s="198">
        <v>678</v>
      </c>
      <c r="C583" s="103" t="s">
        <v>282</v>
      </c>
      <c r="D583" s="104">
        <v>0</v>
      </c>
      <c r="E583" s="111">
        <f t="shared" si="9"/>
        <v>0</v>
      </c>
      <c r="F583" s="105"/>
      <c r="G583" s="113" t="str">
        <f>IF(F583&gt;0,PRODUCT('Labor &amp; Overhead Input'!$H$5/'Materials Catalog Input'!F583),"0")</f>
        <v>0</v>
      </c>
      <c r="H583" s="106" t="s">
        <v>294</v>
      </c>
      <c r="I583" s="107" t="s">
        <v>20</v>
      </c>
    </row>
    <row r="584" spans="2:9">
      <c r="B584" s="198">
        <v>679</v>
      </c>
      <c r="C584" s="103" t="s">
        <v>282</v>
      </c>
      <c r="D584" s="104">
        <v>0</v>
      </c>
      <c r="E584" s="111">
        <f t="shared" si="9"/>
        <v>0</v>
      </c>
      <c r="F584" s="105"/>
      <c r="G584" s="113" t="str">
        <f>IF(F584&gt;0,PRODUCT('Labor &amp; Overhead Input'!$H$5/'Materials Catalog Input'!F584),"0")</f>
        <v>0</v>
      </c>
      <c r="H584" s="106" t="s">
        <v>294</v>
      </c>
      <c r="I584" s="107" t="s">
        <v>20</v>
      </c>
    </row>
    <row r="585" spans="2:9">
      <c r="B585" s="198">
        <v>680</v>
      </c>
      <c r="C585" s="103" t="s">
        <v>282</v>
      </c>
      <c r="D585" s="104">
        <v>0</v>
      </c>
      <c r="E585" s="111">
        <f t="shared" si="9"/>
        <v>0</v>
      </c>
      <c r="F585" s="105"/>
      <c r="G585" s="113" t="str">
        <f>IF(F585&gt;0,PRODUCT('Labor &amp; Overhead Input'!$H$5/'Materials Catalog Input'!F585),"0")</f>
        <v>0</v>
      </c>
      <c r="H585" s="106" t="s">
        <v>294</v>
      </c>
      <c r="I585" s="107" t="s">
        <v>20</v>
      </c>
    </row>
    <row r="586" spans="2:9">
      <c r="B586" s="198">
        <v>681</v>
      </c>
      <c r="C586" s="103" t="s">
        <v>282</v>
      </c>
      <c r="D586" s="104">
        <v>0</v>
      </c>
      <c r="E586" s="111">
        <f t="shared" si="9"/>
        <v>0</v>
      </c>
      <c r="F586" s="105"/>
      <c r="G586" s="113" t="str">
        <f>IF(F586&gt;0,PRODUCT('Labor &amp; Overhead Input'!$H$5/'Materials Catalog Input'!F586),"0")</f>
        <v>0</v>
      </c>
      <c r="H586" s="106" t="s">
        <v>294</v>
      </c>
      <c r="I586" s="107" t="s">
        <v>20</v>
      </c>
    </row>
    <row r="587" spans="2:9">
      <c r="B587" s="198">
        <v>682</v>
      </c>
      <c r="C587" s="103" t="s">
        <v>282</v>
      </c>
      <c r="D587" s="104">
        <v>0</v>
      </c>
      <c r="E587" s="111">
        <f t="shared" si="9"/>
        <v>0</v>
      </c>
      <c r="F587" s="105"/>
      <c r="G587" s="113" t="str">
        <f>IF(F587&gt;0,PRODUCT('Labor &amp; Overhead Input'!$H$5/'Materials Catalog Input'!F587),"0")</f>
        <v>0</v>
      </c>
      <c r="H587" s="106" t="s">
        <v>294</v>
      </c>
      <c r="I587" s="107" t="s">
        <v>20</v>
      </c>
    </row>
    <row r="588" spans="2:9">
      <c r="B588" s="198">
        <v>683</v>
      </c>
      <c r="C588" s="103" t="s">
        <v>282</v>
      </c>
      <c r="D588" s="104">
        <v>0</v>
      </c>
      <c r="E588" s="111">
        <f t="shared" si="9"/>
        <v>0</v>
      </c>
      <c r="F588" s="105"/>
      <c r="G588" s="113" t="str">
        <f>IF(F588&gt;0,PRODUCT('Labor &amp; Overhead Input'!$H$5/'Materials Catalog Input'!F588),"0")</f>
        <v>0</v>
      </c>
      <c r="H588" s="106" t="s">
        <v>294</v>
      </c>
      <c r="I588" s="107" t="s">
        <v>20</v>
      </c>
    </row>
    <row r="589" spans="2:9">
      <c r="B589" s="198">
        <v>684</v>
      </c>
      <c r="C589" s="103" t="s">
        <v>282</v>
      </c>
      <c r="D589" s="104">
        <v>0</v>
      </c>
      <c r="E589" s="111">
        <f t="shared" si="9"/>
        <v>0</v>
      </c>
      <c r="F589" s="105"/>
      <c r="G589" s="113" t="str">
        <f>IF(F589&gt;0,PRODUCT('Labor &amp; Overhead Input'!$H$5/'Materials Catalog Input'!F589),"0")</f>
        <v>0</v>
      </c>
      <c r="H589" s="106" t="s">
        <v>294</v>
      </c>
      <c r="I589" s="107" t="s">
        <v>20</v>
      </c>
    </row>
    <row r="590" spans="2:9">
      <c r="B590" s="198">
        <v>685</v>
      </c>
      <c r="C590" s="103" t="s">
        <v>282</v>
      </c>
      <c r="D590" s="104">
        <v>0</v>
      </c>
      <c r="E590" s="111">
        <f t="shared" si="9"/>
        <v>0</v>
      </c>
      <c r="F590" s="105"/>
      <c r="G590" s="113" t="str">
        <f>IF(F590&gt;0,PRODUCT('Labor &amp; Overhead Input'!$H$5/'Materials Catalog Input'!F590),"0")</f>
        <v>0</v>
      </c>
      <c r="H590" s="106" t="s">
        <v>294</v>
      </c>
      <c r="I590" s="107" t="s">
        <v>20</v>
      </c>
    </row>
    <row r="591" spans="2:9">
      <c r="B591" s="198">
        <v>686</v>
      </c>
      <c r="C591" s="103" t="s">
        <v>282</v>
      </c>
      <c r="D591" s="104">
        <v>0</v>
      </c>
      <c r="E591" s="111">
        <f t="shared" si="9"/>
        <v>0</v>
      </c>
      <c r="F591" s="105"/>
      <c r="G591" s="113" t="str">
        <f>IF(F591&gt;0,PRODUCT('Labor &amp; Overhead Input'!$H$5/'Materials Catalog Input'!F591),"0")</f>
        <v>0</v>
      </c>
      <c r="H591" s="106" t="s">
        <v>294</v>
      </c>
      <c r="I591" s="107" t="s">
        <v>20</v>
      </c>
    </row>
    <row r="592" spans="2:9">
      <c r="B592" s="198">
        <v>687</v>
      </c>
      <c r="C592" s="103" t="s">
        <v>282</v>
      </c>
      <c r="D592" s="104">
        <v>0</v>
      </c>
      <c r="E592" s="111">
        <f t="shared" si="9"/>
        <v>0</v>
      </c>
      <c r="F592" s="105"/>
      <c r="G592" s="113" t="str">
        <f>IF(F592&gt;0,PRODUCT('Labor &amp; Overhead Input'!$H$5/'Materials Catalog Input'!F592),"0")</f>
        <v>0</v>
      </c>
      <c r="H592" s="106" t="s">
        <v>294</v>
      </c>
      <c r="I592" s="107" t="s">
        <v>20</v>
      </c>
    </row>
    <row r="593" spans="2:9">
      <c r="B593" s="198">
        <v>688</v>
      </c>
      <c r="C593" s="103" t="s">
        <v>282</v>
      </c>
      <c r="D593" s="104">
        <v>0</v>
      </c>
      <c r="E593" s="111">
        <f t="shared" si="9"/>
        <v>0</v>
      </c>
      <c r="F593" s="105"/>
      <c r="G593" s="113" t="str">
        <f>IF(F593&gt;0,PRODUCT('Labor &amp; Overhead Input'!$H$5/'Materials Catalog Input'!F593),"0")</f>
        <v>0</v>
      </c>
      <c r="H593" s="106" t="s">
        <v>294</v>
      </c>
      <c r="I593" s="107" t="s">
        <v>20</v>
      </c>
    </row>
    <row r="594" spans="2:9">
      <c r="B594" s="198">
        <v>689</v>
      </c>
      <c r="C594" s="103" t="s">
        <v>282</v>
      </c>
      <c r="D594" s="104">
        <v>0</v>
      </c>
      <c r="E594" s="111">
        <f t="shared" si="9"/>
        <v>0</v>
      </c>
      <c r="F594" s="105"/>
      <c r="G594" s="113" t="str">
        <f>IF(F594&gt;0,PRODUCT('Labor &amp; Overhead Input'!$H$5/'Materials Catalog Input'!F594),"0")</f>
        <v>0</v>
      </c>
      <c r="H594" s="106" t="s">
        <v>294</v>
      </c>
      <c r="I594" s="107" t="s">
        <v>20</v>
      </c>
    </row>
    <row r="595" spans="2:9">
      <c r="B595" s="198">
        <v>690</v>
      </c>
      <c r="C595" s="103" t="s">
        <v>282</v>
      </c>
      <c r="D595" s="104">
        <v>0</v>
      </c>
      <c r="E595" s="111">
        <f t="shared" si="9"/>
        <v>0</v>
      </c>
      <c r="F595" s="105"/>
      <c r="G595" s="113" t="str">
        <f>IF(F595&gt;0,PRODUCT('Labor &amp; Overhead Input'!$H$5/'Materials Catalog Input'!F595),"0")</f>
        <v>0</v>
      </c>
      <c r="H595" s="106" t="s">
        <v>294</v>
      </c>
      <c r="I595" s="107" t="s">
        <v>20</v>
      </c>
    </row>
    <row r="596" spans="2:9">
      <c r="B596" s="198">
        <v>691</v>
      </c>
      <c r="C596" s="103" t="s">
        <v>282</v>
      </c>
      <c r="D596" s="104">
        <v>0</v>
      </c>
      <c r="E596" s="111">
        <f t="shared" si="9"/>
        <v>0</v>
      </c>
      <c r="F596" s="105"/>
      <c r="G596" s="113" t="str">
        <f>IF(F596&gt;0,PRODUCT('Labor &amp; Overhead Input'!$H$5/'Materials Catalog Input'!F596),"0")</f>
        <v>0</v>
      </c>
      <c r="H596" s="106" t="s">
        <v>294</v>
      </c>
      <c r="I596" s="107" t="s">
        <v>20</v>
      </c>
    </row>
    <row r="597" spans="2:9">
      <c r="B597" s="198">
        <v>692</v>
      </c>
      <c r="C597" s="103" t="s">
        <v>282</v>
      </c>
      <c r="D597" s="104">
        <v>0</v>
      </c>
      <c r="E597" s="111">
        <f t="shared" si="9"/>
        <v>0</v>
      </c>
      <c r="F597" s="105"/>
      <c r="G597" s="113" t="str">
        <f>IF(F597&gt;0,PRODUCT('Labor &amp; Overhead Input'!$H$5/'Materials Catalog Input'!F597),"0")</f>
        <v>0</v>
      </c>
      <c r="H597" s="106" t="s">
        <v>294</v>
      </c>
      <c r="I597" s="107" t="s">
        <v>20</v>
      </c>
    </row>
    <row r="598" spans="2:9">
      <c r="B598" s="198">
        <v>693</v>
      </c>
      <c r="C598" s="103" t="s">
        <v>282</v>
      </c>
      <c r="D598" s="104">
        <v>0</v>
      </c>
      <c r="E598" s="111">
        <f t="shared" si="9"/>
        <v>0</v>
      </c>
      <c r="F598" s="105"/>
      <c r="G598" s="113" t="str">
        <f>IF(F598&gt;0,PRODUCT('Labor &amp; Overhead Input'!$H$5/'Materials Catalog Input'!F598),"0")</f>
        <v>0</v>
      </c>
      <c r="H598" s="106" t="s">
        <v>294</v>
      </c>
      <c r="I598" s="107" t="s">
        <v>20</v>
      </c>
    </row>
    <row r="599" spans="2:9">
      <c r="B599" s="198">
        <v>694</v>
      </c>
      <c r="C599" s="103" t="s">
        <v>282</v>
      </c>
      <c r="D599" s="104">
        <v>0</v>
      </c>
      <c r="E599" s="111">
        <f t="shared" si="9"/>
        <v>0</v>
      </c>
      <c r="F599" s="105"/>
      <c r="G599" s="113" t="str">
        <f>IF(F599&gt;0,PRODUCT('Labor &amp; Overhead Input'!$H$5/'Materials Catalog Input'!F599),"0")</f>
        <v>0</v>
      </c>
      <c r="H599" s="106" t="s">
        <v>294</v>
      </c>
      <c r="I599" s="107" t="s">
        <v>20</v>
      </c>
    </row>
    <row r="600" spans="2:9">
      <c r="B600" s="198">
        <v>695</v>
      </c>
      <c r="C600" s="103" t="s">
        <v>282</v>
      </c>
      <c r="D600" s="104">
        <v>0</v>
      </c>
      <c r="E600" s="111">
        <f t="shared" si="9"/>
        <v>0</v>
      </c>
      <c r="F600" s="105"/>
      <c r="G600" s="113" t="str">
        <f>IF(F600&gt;0,PRODUCT('Labor &amp; Overhead Input'!$H$5/'Materials Catalog Input'!F600),"0")</f>
        <v>0</v>
      </c>
      <c r="H600" s="106" t="s">
        <v>294</v>
      </c>
      <c r="I600" s="107" t="s">
        <v>20</v>
      </c>
    </row>
    <row r="601" spans="2:9">
      <c r="B601" s="198">
        <v>696</v>
      </c>
      <c r="C601" s="103" t="s">
        <v>282</v>
      </c>
      <c r="D601" s="104">
        <v>0</v>
      </c>
      <c r="E601" s="111">
        <f t="shared" si="9"/>
        <v>0</v>
      </c>
      <c r="F601" s="105"/>
      <c r="G601" s="113" t="str">
        <f>IF(F601&gt;0,PRODUCT('Labor &amp; Overhead Input'!$H$5/'Materials Catalog Input'!F601),"0")</f>
        <v>0</v>
      </c>
      <c r="H601" s="106" t="s">
        <v>294</v>
      </c>
      <c r="I601" s="107" t="s">
        <v>20</v>
      </c>
    </row>
    <row r="602" spans="2:9">
      <c r="B602" s="198">
        <v>697</v>
      </c>
      <c r="C602" s="103" t="s">
        <v>282</v>
      </c>
      <c r="D602" s="104">
        <v>0</v>
      </c>
      <c r="E602" s="111">
        <f t="shared" si="9"/>
        <v>0</v>
      </c>
      <c r="F602" s="105"/>
      <c r="G602" s="113" t="str">
        <f>IF(F602&gt;0,PRODUCT('Labor &amp; Overhead Input'!$H$5/'Materials Catalog Input'!F602),"0")</f>
        <v>0</v>
      </c>
      <c r="H602" s="106" t="s">
        <v>294</v>
      </c>
      <c r="I602" s="107" t="s">
        <v>20</v>
      </c>
    </row>
    <row r="603" spans="2:9">
      <c r="B603" s="198">
        <v>698</v>
      </c>
      <c r="C603" s="103" t="s">
        <v>282</v>
      </c>
      <c r="D603" s="104">
        <v>0</v>
      </c>
      <c r="E603" s="111">
        <f t="shared" si="9"/>
        <v>0</v>
      </c>
      <c r="F603" s="105"/>
      <c r="G603" s="113" t="str">
        <f>IF(F603&gt;0,PRODUCT('Labor &amp; Overhead Input'!$H$5/'Materials Catalog Input'!F603),"0")</f>
        <v>0</v>
      </c>
      <c r="H603" s="106" t="s">
        <v>294</v>
      </c>
      <c r="I603" s="107" t="s">
        <v>20</v>
      </c>
    </row>
    <row r="604" spans="2:9">
      <c r="B604" s="198">
        <v>699</v>
      </c>
      <c r="C604" s="103" t="s">
        <v>282</v>
      </c>
      <c r="D604" s="104">
        <v>0</v>
      </c>
      <c r="E604" s="111">
        <f t="shared" si="9"/>
        <v>0</v>
      </c>
      <c r="F604" s="105"/>
      <c r="G604" s="113" t="str">
        <f>IF(F604&gt;0,PRODUCT('Labor &amp; Overhead Input'!$H$5/'Materials Catalog Input'!F604),"0")</f>
        <v>0</v>
      </c>
      <c r="H604" s="106" t="s">
        <v>294</v>
      </c>
      <c r="I604" s="107" t="s">
        <v>20</v>
      </c>
    </row>
    <row r="605" spans="2:9">
      <c r="B605" s="198">
        <v>700</v>
      </c>
      <c r="C605" s="103" t="s">
        <v>282</v>
      </c>
      <c r="D605" s="104">
        <v>0</v>
      </c>
      <c r="E605" s="111">
        <f t="shared" si="9"/>
        <v>0</v>
      </c>
      <c r="F605" s="105"/>
      <c r="G605" s="113" t="str">
        <f>IF(F605&gt;0,PRODUCT('Labor &amp; Overhead Input'!$H$5/'Materials Catalog Input'!F605),"0")</f>
        <v>0</v>
      </c>
      <c r="H605" s="106" t="s">
        <v>294</v>
      </c>
      <c r="I605" s="107" t="s">
        <v>20</v>
      </c>
    </row>
    <row r="606" spans="2:9">
      <c r="B606" s="198">
        <v>701</v>
      </c>
      <c r="C606" s="103" t="s">
        <v>282</v>
      </c>
      <c r="D606" s="104">
        <v>0</v>
      </c>
      <c r="E606" s="111">
        <f t="shared" si="9"/>
        <v>0</v>
      </c>
      <c r="F606" s="105"/>
      <c r="G606" s="113" t="str">
        <f>IF(F606&gt;0,PRODUCT('Labor &amp; Overhead Input'!$H$5/'Materials Catalog Input'!F606),"0")</f>
        <v>0</v>
      </c>
      <c r="H606" s="106" t="s">
        <v>294</v>
      </c>
      <c r="I606" s="107" t="s">
        <v>20</v>
      </c>
    </row>
    <row r="607" spans="2:9">
      <c r="B607" s="198">
        <v>702</v>
      </c>
      <c r="C607" s="103" t="s">
        <v>282</v>
      </c>
      <c r="D607" s="104">
        <v>0</v>
      </c>
      <c r="E607" s="111">
        <f t="shared" si="9"/>
        <v>0</v>
      </c>
      <c r="F607" s="105"/>
      <c r="G607" s="113" t="str">
        <f>IF(F607&gt;0,PRODUCT('Labor &amp; Overhead Input'!$H$5/'Materials Catalog Input'!F607),"0")</f>
        <v>0</v>
      </c>
      <c r="H607" s="106" t="s">
        <v>294</v>
      </c>
      <c r="I607" s="107" t="s">
        <v>20</v>
      </c>
    </row>
    <row r="608" spans="2:9">
      <c r="B608" s="198">
        <v>703</v>
      </c>
      <c r="C608" s="103" t="s">
        <v>282</v>
      </c>
      <c r="D608" s="104">
        <v>0</v>
      </c>
      <c r="E608" s="111">
        <f t="shared" si="9"/>
        <v>0</v>
      </c>
      <c r="F608" s="105"/>
      <c r="G608" s="113" t="str">
        <f>IF(F608&gt;0,PRODUCT('Labor &amp; Overhead Input'!$H$5/'Materials Catalog Input'!F608),"0")</f>
        <v>0</v>
      </c>
      <c r="H608" s="106" t="s">
        <v>294</v>
      </c>
      <c r="I608" s="107" t="s">
        <v>20</v>
      </c>
    </row>
    <row r="609" spans="2:9">
      <c r="B609" s="198">
        <v>704</v>
      </c>
      <c r="C609" s="103" t="s">
        <v>282</v>
      </c>
      <c r="D609" s="104">
        <v>0</v>
      </c>
      <c r="E609" s="111">
        <f t="shared" si="9"/>
        <v>0</v>
      </c>
      <c r="F609" s="105"/>
      <c r="G609" s="113" t="str">
        <f>IF(F609&gt;0,PRODUCT('Labor &amp; Overhead Input'!$H$5/'Materials Catalog Input'!F609),"0")</f>
        <v>0</v>
      </c>
      <c r="H609" s="106" t="s">
        <v>294</v>
      </c>
      <c r="I609" s="107" t="s">
        <v>20</v>
      </c>
    </row>
    <row r="610" spans="2:9">
      <c r="B610" s="198">
        <v>705</v>
      </c>
      <c r="C610" s="103" t="s">
        <v>282</v>
      </c>
      <c r="D610" s="104">
        <v>0</v>
      </c>
      <c r="E610" s="111">
        <f t="shared" si="9"/>
        <v>0</v>
      </c>
      <c r="F610" s="105"/>
      <c r="G610" s="113" t="str">
        <f>IF(F610&gt;0,PRODUCT('Labor &amp; Overhead Input'!$H$5/'Materials Catalog Input'!F610),"0")</f>
        <v>0</v>
      </c>
      <c r="H610" s="106" t="s">
        <v>294</v>
      </c>
      <c r="I610" s="107" t="s">
        <v>20</v>
      </c>
    </row>
    <row r="611" spans="2:9">
      <c r="B611" s="198">
        <v>706</v>
      </c>
      <c r="C611" s="103" t="s">
        <v>282</v>
      </c>
      <c r="D611" s="104">
        <v>0</v>
      </c>
      <c r="E611" s="111">
        <f t="shared" si="9"/>
        <v>0</v>
      </c>
      <c r="F611" s="105"/>
      <c r="G611" s="113" t="str">
        <f>IF(F611&gt;0,PRODUCT('Labor &amp; Overhead Input'!$H$5/'Materials Catalog Input'!F611),"0")</f>
        <v>0</v>
      </c>
      <c r="H611" s="106" t="s">
        <v>294</v>
      </c>
      <c r="I611" s="107" t="s">
        <v>20</v>
      </c>
    </row>
    <row r="612" spans="2:9">
      <c r="B612" s="198">
        <v>707</v>
      </c>
      <c r="C612" s="103" t="s">
        <v>282</v>
      </c>
      <c r="D612" s="104">
        <v>0</v>
      </c>
      <c r="E612" s="111">
        <f t="shared" si="9"/>
        <v>0</v>
      </c>
      <c r="F612" s="105"/>
      <c r="G612" s="113" t="str">
        <f>IF(F612&gt;0,PRODUCT('Labor &amp; Overhead Input'!$H$5/'Materials Catalog Input'!F612),"0")</f>
        <v>0</v>
      </c>
      <c r="H612" s="106" t="s">
        <v>294</v>
      </c>
      <c r="I612" s="107" t="s">
        <v>20</v>
      </c>
    </row>
    <row r="613" spans="2:9">
      <c r="B613" s="198">
        <v>708</v>
      </c>
      <c r="C613" s="103" t="s">
        <v>282</v>
      </c>
      <c r="D613" s="104">
        <v>0</v>
      </c>
      <c r="E613" s="111">
        <f t="shared" si="9"/>
        <v>0</v>
      </c>
      <c r="F613" s="105"/>
      <c r="G613" s="113" t="str">
        <f>IF(F613&gt;0,PRODUCT('Labor &amp; Overhead Input'!$H$5/'Materials Catalog Input'!F613),"0")</f>
        <v>0</v>
      </c>
      <c r="H613" s="106" t="s">
        <v>294</v>
      </c>
      <c r="I613" s="107" t="s">
        <v>20</v>
      </c>
    </row>
    <row r="614" spans="2:9">
      <c r="B614" s="198">
        <v>709</v>
      </c>
      <c r="C614" s="103" t="s">
        <v>282</v>
      </c>
      <c r="D614" s="104">
        <v>0</v>
      </c>
      <c r="E614" s="111">
        <f t="shared" si="9"/>
        <v>0</v>
      </c>
      <c r="F614" s="105"/>
      <c r="G614" s="113" t="str">
        <f>IF(F614&gt;0,PRODUCT('Labor &amp; Overhead Input'!$H$5/'Materials Catalog Input'!F614),"0")</f>
        <v>0</v>
      </c>
      <c r="H614" s="106" t="s">
        <v>294</v>
      </c>
      <c r="I614" s="107" t="s">
        <v>20</v>
      </c>
    </row>
    <row r="615" spans="2:9">
      <c r="B615" s="198">
        <v>710</v>
      </c>
      <c r="C615" s="103" t="s">
        <v>282</v>
      </c>
      <c r="D615" s="104">
        <v>0</v>
      </c>
      <c r="E615" s="111">
        <f t="shared" si="9"/>
        <v>0</v>
      </c>
      <c r="F615" s="105"/>
      <c r="G615" s="113" t="str">
        <f>IF(F615&gt;0,PRODUCT('Labor &amp; Overhead Input'!$H$5/'Materials Catalog Input'!F615),"0")</f>
        <v>0</v>
      </c>
      <c r="H615" s="106" t="s">
        <v>294</v>
      </c>
      <c r="I615" s="107" t="s">
        <v>20</v>
      </c>
    </row>
    <row r="616" spans="2:9">
      <c r="B616" s="198">
        <v>711</v>
      </c>
      <c r="C616" s="103" t="s">
        <v>282</v>
      </c>
      <c r="D616" s="104">
        <v>0</v>
      </c>
      <c r="E616" s="111">
        <f t="shared" si="9"/>
        <v>0</v>
      </c>
      <c r="F616" s="105"/>
      <c r="G616" s="113" t="str">
        <f>IF(F616&gt;0,PRODUCT('Labor &amp; Overhead Input'!$H$5/'Materials Catalog Input'!F616),"0")</f>
        <v>0</v>
      </c>
      <c r="H616" s="106" t="s">
        <v>294</v>
      </c>
      <c r="I616" s="107" t="s">
        <v>20</v>
      </c>
    </row>
    <row r="617" spans="2:9">
      <c r="B617" s="198">
        <v>712</v>
      </c>
      <c r="C617" s="103" t="s">
        <v>282</v>
      </c>
      <c r="D617" s="104">
        <v>0</v>
      </c>
      <c r="E617" s="111">
        <f t="shared" si="9"/>
        <v>0</v>
      </c>
      <c r="F617" s="105"/>
      <c r="G617" s="113" t="str">
        <f>IF(F617&gt;0,PRODUCT('Labor &amp; Overhead Input'!$H$5/'Materials Catalog Input'!F617),"0")</f>
        <v>0</v>
      </c>
      <c r="H617" s="106" t="s">
        <v>294</v>
      </c>
      <c r="I617" s="107" t="s">
        <v>20</v>
      </c>
    </row>
    <row r="618" spans="2:9">
      <c r="B618" s="198">
        <v>713</v>
      </c>
      <c r="C618" s="103" t="s">
        <v>282</v>
      </c>
      <c r="D618" s="104">
        <v>0</v>
      </c>
      <c r="E618" s="111">
        <f t="shared" si="9"/>
        <v>0</v>
      </c>
      <c r="F618" s="105"/>
      <c r="G618" s="113" t="str">
        <f>IF(F618&gt;0,PRODUCT('Labor &amp; Overhead Input'!$H$5/'Materials Catalog Input'!F618),"0")</f>
        <v>0</v>
      </c>
      <c r="H618" s="106" t="s">
        <v>294</v>
      </c>
      <c r="I618" s="107" t="s">
        <v>20</v>
      </c>
    </row>
    <row r="619" spans="2:9">
      <c r="B619" s="198">
        <v>714</v>
      </c>
      <c r="C619" s="103" t="s">
        <v>282</v>
      </c>
      <c r="D619" s="104">
        <v>0</v>
      </c>
      <c r="E619" s="111">
        <f t="shared" si="9"/>
        <v>0</v>
      </c>
      <c r="F619" s="105"/>
      <c r="G619" s="113" t="str">
        <f>IF(F619&gt;0,PRODUCT('Labor &amp; Overhead Input'!$H$5/'Materials Catalog Input'!F619),"0")</f>
        <v>0</v>
      </c>
      <c r="H619" s="106" t="s">
        <v>294</v>
      </c>
      <c r="I619" s="107" t="s">
        <v>20</v>
      </c>
    </row>
    <row r="620" spans="2:9">
      <c r="B620" s="198">
        <v>715</v>
      </c>
      <c r="C620" s="103" t="s">
        <v>282</v>
      </c>
      <c r="D620" s="104">
        <v>0</v>
      </c>
      <c r="E620" s="111">
        <f t="shared" si="9"/>
        <v>0</v>
      </c>
      <c r="F620" s="105"/>
      <c r="G620" s="113" t="str">
        <f>IF(F620&gt;0,PRODUCT('Labor &amp; Overhead Input'!$H$5/'Materials Catalog Input'!F620),"0")</f>
        <v>0</v>
      </c>
      <c r="H620" s="106" t="s">
        <v>294</v>
      </c>
      <c r="I620" s="107" t="s">
        <v>20</v>
      </c>
    </row>
    <row r="621" spans="2:9">
      <c r="B621" s="198">
        <v>716</v>
      </c>
      <c r="C621" s="103" t="s">
        <v>282</v>
      </c>
      <c r="D621" s="104">
        <v>0</v>
      </c>
      <c r="E621" s="111">
        <f t="shared" si="9"/>
        <v>0</v>
      </c>
      <c r="F621" s="105"/>
      <c r="G621" s="113" t="str">
        <f>IF(F621&gt;0,PRODUCT('Labor &amp; Overhead Input'!$H$5/'Materials Catalog Input'!F621),"0")</f>
        <v>0</v>
      </c>
      <c r="H621" s="106" t="s">
        <v>294</v>
      </c>
      <c r="I621" s="107" t="s">
        <v>20</v>
      </c>
    </row>
    <row r="622" spans="2:9">
      <c r="B622" s="198">
        <v>717</v>
      </c>
      <c r="C622" s="103" t="s">
        <v>282</v>
      </c>
      <c r="D622" s="104">
        <v>0</v>
      </c>
      <c r="E622" s="111">
        <f t="shared" si="9"/>
        <v>0</v>
      </c>
      <c r="F622" s="105"/>
      <c r="G622" s="113" t="str">
        <f>IF(F622&gt;0,PRODUCT('Labor &amp; Overhead Input'!$H$5/'Materials Catalog Input'!F622),"0")</f>
        <v>0</v>
      </c>
      <c r="H622" s="106" t="s">
        <v>294</v>
      </c>
      <c r="I622" s="107" t="s">
        <v>20</v>
      </c>
    </row>
    <row r="623" spans="2:9">
      <c r="B623" s="198">
        <v>718</v>
      </c>
      <c r="C623" s="103" t="s">
        <v>282</v>
      </c>
      <c r="D623" s="104">
        <v>0</v>
      </c>
      <c r="E623" s="111">
        <f t="shared" si="9"/>
        <v>0</v>
      </c>
      <c r="F623" s="105"/>
      <c r="G623" s="113" t="str">
        <f>IF(F623&gt;0,PRODUCT('Labor &amp; Overhead Input'!$H$5/'Materials Catalog Input'!F623),"0")</f>
        <v>0</v>
      </c>
      <c r="H623" s="106" t="s">
        <v>294</v>
      </c>
      <c r="I623" s="107" t="s">
        <v>20</v>
      </c>
    </row>
    <row r="624" spans="2:9">
      <c r="B624" s="198">
        <v>719</v>
      </c>
      <c r="C624" s="103" t="s">
        <v>282</v>
      </c>
      <c r="D624" s="104">
        <v>0</v>
      </c>
      <c r="E624" s="111">
        <f t="shared" si="9"/>
        <v>0</v>
      </c>
      <c r="F624" s="105"/>
      <c r="G624" s="113" t="str">
        <f>IF(F624&gt;0,PRODUCT('Labor &amp; Overhead Input'!$H$5/'Materials Catalog Input'!F624),"0")</f>
        <v>0</v>
      </c>
      <c r="H624" s="106" t="s">
        <v>294</v>
      </c>
      <c r="I624" s="107" t="s">
        <v>20</v>
      </c>
    </row>
    <row r="625" spans="2:9">
      <c r="B625" s="198">
        <v>720</v>
      </c>
      <c r="C625" s="103" t="s">
        <v>282</v>
      </c>
      <c r="D625" s="104">
        <v>0</v>
      </c>
      <c r="E625" s="111">
        <f t="shared" si="9"/>
        <v>0</v>
      </c>
      <c r="F625" s="105"/>
      <c r="G625" s="113" t="str">
        <f>IF(F625&gt;0,PRODUCT('Labor &amp; Overhead Input'!$H$5/'Materials Catalog Input'!F625),"0")</f>
        <v>0</v>
      </c>
      <c r="H625" s="106" t="s">
        <v>294</v>
      </c>
      <c r="I625" s="107" t="s">
        <v>20</v>
      </c>
    </row>
    <row r="626" spans="2:9">
      <c r="B626" s="198">
        <v>721</v>
      </c>
      <c r="C626" s="103" t="s">
        <v>282</v>
      </c>
      <c r="D626" s="104">
        <v>0</v>
      </c>
      <c r="E626" s="111">
        <f t="shared" si="9"/>
        <v>0</v>
      </c>
      <c r="F626" s="105"/>
      <c r="G626" s="113" t="str">
        <f>IF(F626&gt;0,PRODUCT('Labor &amp; Overhead Input'!$H$5/'Materials Catalog Input'!F626),"0")</f>
        <v>0</v>
      </c>
      <c r="H626" s="106" t="s">
        <v>294</v>
      </c>
      <c r="I626" s="107" t="s">
        <v>20</v>
      </c>
    </row>
    <row r="627" spans="2:9">
      <c r="B627" s="198">
        <v>722</v>
      </c>
      <c r="C627" s="103" t="s">
        <v>282</v>
      </c>
      <c r="D627" s="104">
        <v>0</v>
      </c>
      <c r="E627" s="111">
        <f t="shared" si="9"/>
        <v>0</v>
      </c>
      <c r="F627" s="105"/>
      <c r="G627" s="113" t="str">
        <f>IF(F627&gt;0,PRODUCT('Labor &amp; Overhead Input'!$H$5/'Materials Catalog Input'!F627),"0")</f>
        <v>0</v>
      </c>
      <c r="H627" s="106" t="s">
        <v>294</v>
      </c>
      <c r="I627" s="107" t="s">
        <v>20</v>
      </c>
    </row>
    <row r="628" spans="2:9">
      <c r="B628" s="198">
        <v>723</v>
      </c>
      <c r="C628" s="103" t="s">
        <v>282</v>
      </c>
      <c r="D628" s="104">
        <v>0</v>
      </c>
      <c r="E628" s="111">
        <f t="shared" si="9"/>
        <v>0</v>
      </c>
      <c r="F628" s="105"/>
      <c r="G628" s="113" t="str">
        <f>IF(F628&gt;0,PRODUCT('Labor &amp; Overhead Input'!$H$5/'Materials Catalog Input'!F628),"0")</f>
        <v>0</v>
      </c>
      <c r="H628" s="106" t="s">
        <v>294</v>
      </c>
      <c r="I628" s="107" t="s">
        <v>20</v>
      </c>
    </row>
    <row r="629" spans="2:9">
      <c r="B629" s="198">
        <v>724</v>
      </c>
      <c r="C629" s="103" t="s">
        <v>282</v>
      </c>
      <c r="D629" s="104">
        <v>0</v>
      </c>
      <c r="E629" s="111">
        <f t="shared" si="9"/>
        <v>0</v>
      </c>
      <c r="F629" s="105"/>
      <c r="G629" s="113" t="str">
        <f>IF(F629&gt;0,PRODUCT('Labor &amp; Overhead Input'!$H$5/'Materials Catalog Input'!F629),"0")</f>
        <v>0</v>
      </c>
      <c r="H629" s="106" t="s">
        <v>294</v>
      </c>
      <c r="I629" s="107" t="s">
        <v>20</v>
      </c>
    </row>
    <row r="630" spans="2:9">
      <c r="B630" s="198">
        <v>725</v>
      </c>
      <c r="C630" s="103" t="s">
        <v>282</v>
      </c>
      <c r="D630" s="104">
        <v>0</v>
      </c>
      <c r="E630" s="111">
        <f t="shared" si="9"/>
        <v>0</v>
      </c>
      <c r="F630" s="105"/>
      <c r="G630" s="113" t="str">
        <f>IF(F630&gt;0,PRODUCT('Labor &amp; Overhead Input'!$H$5/'Materials Catalog Input'!F630),"0")</f>
        <v>0</v>
      </c>
      <c r="H630" s="106" t="s">
        <v>294</v>
      </c>
      <c r="I630" s="107" t="s">
        <v>20</v>
      </c>
    </row>
    <row r="631" spans="2:9">
      <c r="B631" s="198">
        <v>726</v>
      </c>
      <c r="C631" s="103" t="s">
        <v>282</v>
      </c>
      <c r="D631" s="104">
        <v>0</v>
      </c>
      <c r="E631" s="111">
        <f t="shared" si="9"/>
        <v>0</v>
      </c>
      <c r="F631" s="105"/>
      <c r="G631" s="113" t="str">
        <f>IF(F631&gt;0,PRODUCT('Labor &amp; Overhead Input'!$H$5/'Materials Catalog Input'!F631),"0")</f>
        <v>0</v>
      </c>
      <c r="H631" s="106" t="s">
        <v>294</v>
      </c>
      <c r="I631" s="107" t="s">
        <v>20</v>
      </c>
    </row>
    <row r="632" spans="2:9">
      <c r="B632" s="198">
        <v>727</v>
      </c>
      <c r="C632" s="103" t="s">
        <v>282</v>
      </c>
      <c r="D632" s="104">
        <v>0</v>
      </c>
      <c r="E632" s="111">
        <f t="shared" si="9"/>
        <v>0</v>
      </c>
      <c r="F632" s="105"/>
      <c r="G632" s="113" t="str">
        <f>IF(F632&gt;0,PRODUCT('Labor &amp; Overhead Input'!$H$5/'Materials Catalog Input'!F632),"0")</f>
        <v>0</v>
      </c>
      <c r="H632" s="106" t="s">
        <v>294</v>
      </c>
      <c r="I632" s="107" t="s">
        <v>20</v>
      </c>
    </row>
    <row r="633" spans="2:9">
      <c r="B633" s="198">
        <v>728</v>
      </c>
      <c r="C633" s="103" t="s">
        <v>282</v>
      </c>
      <c r="D633" s="104">
        <v>0</v>
      </c>
      <c r="E633" s="111">
        <f t="shared" si="9"/>
        <v>0</v>
      </c>
      <c r="F633" s="105"/>
      <c r="G633" s="113" t="str">
        <f>IF(F633&gt;0,PRODUCT('Labor &amp; Overhead Input'!$H$5/'Materials Catalog Input'!F633),"0")</f>
        <v>0</v>
      </c>
      <c r="H633" s="106" t="s">
        <v>294</v>
      </c>
      <c r="I633" s="107" t="s">
        <v>20</v>
      </c>
    </row>
    <row r="634" spans="2:9">
      <c r="B634" s="198">
        <v>729</v>
      </c>
      <c r="C634" s="103" t="s">
        <v>282</v>
      </c>
      <c r="D634" s="104">
        <v>0</v>
      </c>
      <c r="E634" s="111">
        <f t="shared" si="9"/>
        <v>0</v>
      </c>
      <c r="F634" s="105"/>
      <c r="G634" s="113" t="str">
        <f>IF(F634&gt;0,PRODUCT('Labor &amp; Overhead Input'!$H$5/'Materials Catalog Input'!F634),"0")</f>
        <v>0</v>
      </c>
      <c r="H634" s="106" t="s">
        <v>294</v>
      </c>
      <c r="I634" s="107" t="s">
        <v>20</v>
      </c>
    </row>
    <row r="635" spans="2:9">
      <c r="B635" s="198">
        <v>730</v>
      </c>
      <c r="C635" s="103" t="s">
        <v>282</v>
      </c>
      <c r="D635" s="104">
        <v>0</v>
      </c>
      <c r="E635" s="111">
        <f t="shared" si="9"/>
        <v>0</v>
      </c>
      <c r="F635" s="105"/>
      <c r="G635" s="113" t="str">
        <f>IF(F635&gt;0,PRODUCT('Labor &amp; Overhead Input'!$H$5/'Materials Catalog Input'!F635),"0")</f>
        <v>0</v>
      </c>
      <c r="H635" s="106" t="s">
        <v>294</v>
      </c>
      <c r="I635" s="107" t="s">
        <v>20</v>
      </c>
    </row>
    <row r="636" spans="2:9">
      <c r="B636" s="198">
        <v>731</v>
      </c>
      <c r="C636" s="103" t="s">
        <v>282</v>
      </c>
      <c r="D636" s="104">
        <v>0</v>
      </c>
      <c r="E636" s="111">
        <f t="shared" si="9"/>
        <v>0</v>
      </c>
      <c r="F636" s="105"/>
      <c r="G636" s="113" t="str">
        <f>IF(F636&gt;0,PRODUCT('Labor &amp; Overhead Input'!$H$5/'Materials Catalog Input'!F636),"0")</f>
        <v>0</v>
      </c>
      <c r="H636" s="106" t="s">
        <v>294</v>
      </c>
      <c r="I636" s="107" t="s">
        <v>20</v>
      </c>
    </row>
    <row r="637" spans="2:9">
      <c r="B637" s="198">
        <v>732</v>
      </c>
      <c r="C637" s="103" t="s">
        <v>282</v>
      </c>
      <c r="D637" s="104">
        <v>0</v>
      </c>
      <c r="E637" s="111">
        <f t="shared" si="9"/>
        <v>0</v>
      </c>
      <c r="F637" s="105"/>
      <c r="G637" s="113" t="str">
        <f>IF(F637&gt;0,PRODUCT('Labor &amp; Overhead Input'!$H$5/'Materials Catalog Input'!F637),"0")</f>
        <v>0</v>
      </c>
      <c r="H637" s="106" t="s">
        <v>294</v>
      </c>
      <c r="I637" s="107" t="s">
        <v>20</v>
      </c>
    </row>
    <row r="638" spans="2:9">
      <c r="B638" s="198">
        <v>733</v>
      </c>
      <c r="C638" s="103" t="s">
        <v>282</v>
      </c>
      <c r="D638" s="104">
        <v>0</v>
      </c>
      <c r="E638" s="111">
        <f t="shared" si="9"/>
        <v>0</v>
      </c>
      <c r="F638" s="105"/>
      <c r="G638" s="113" t="str">
        <f>IF(F638&gt;0,PRODUCT('Labor &amp; Overhead Input'!$H$5/'Materials Catalog Input'!F638),"0")</f>
        <v>0</v>
      </c>
      <c r="H638" s="106" t="s">
        <v>294</v>
      </c>
      <c r="I638" s="107" t="s">
        <v>20</v>
      </c>
    </row>
    <row r="639" spans="2:9">
      <c r="B639" s="198">
        <v>734</v>
      </c>
      <c r="C639" s="103" t="s">
        <v>282</v>
      </c>
      <c r="D639" s="104">
        <v>0</v>
      </c>
      <c r="E639" s="111">
        <f t="shared" si="9"/>
        <v>0</v>
      </c>
      <c r="F639" s="105"/>
      <c r="G639" s="113" t="str">
        <f>IF(F639&gt;0,PRODUCT('Labor &amp; Overhead Input'!$H$5/'Materials Catalog Input'!F639),"0")</f>
        <v>0</v>
      </c>
      <c r="H639" s="106" t="s">
        <v>294</v>
      </c>
      <c r="I639" s="107" t="s">
        <v>20</v>
      </c>
    </row>
    <row r="640" spans="2:9">
      <c r="B640" s="198">
        <v>735</v>
      </c>
      <c r="C640" s="103" t="s">
        <v>282</v>
      </c>
      <c r="D640" s="104">
        <v>0</v>
      </c>
      <c r="E640" s="111">
        <f t="shared" si="9"/>
        <v>0</v>
      </c>
      <c r="F640" s="105"/>
      <c r="G640" s="113" t="str">
        <f>IF(F640&gt;0,PRODUCT('Labor &amp; Overhead Input'!$H$5/'Materials Catalog Input'!F640),"0")</f>
        <v>0</v>
      </c>
      <c r="H640" s="106" t="s">
        <v>294</v>
      </c>
      <c r="I640" s="107" t="s">
        <v>20</v>
      </c>
    </row>
    <row r="641" spans="2:9">
      <c r="B641" s="198">
        <v>736</v>
      </c>
      <c r="C641" s="103" t="s">
        <v>282</v>
      </c>
      <c r="D641" s="104">
        <v>0</v>
      </c>
      <c r="E641" s="111">
        <f t="shared" si="9"/>
        <v>0</v>
      </c>
      <c r="F641" s="105"/>
      <c r="G641" s="113" t="str">
        <f>IF(F641&gt;0,PRODUCT('Labor &amp; Overhead Input'!$H$5/'Materials Catalog Input'!F641),"0")</f>
        <v>0</v>
      </c>
      <c r="H641" s="106" t="s">
        <v>294</v>
      </c>
      <c r="I641" s="107" t="s">
        <v>20</v>
      </c>
    </row>
    <row r="642" spans="2:9">
      <c r="B642" s="198">
        <v>737</v>
      </c>
      <c r="C642" s="103" t="s">
        <v>282</v>
      </c>
      <c r="D642" s="104">
        <v>0</v>
      </c>
      <c r="E642" s="111">
        <f t="shared" si="9"/>
        <v>0</v>
      </c>
      <c r="F642" s="105"/>
      <c r="G642" s="113" t="str">
        <f>IF(F642&gt;0,PRODUCT('Labor &amp; Overhead Input'!$H$5/'Materials Catalog Input'!F642),"0")</f>
        <v>0</v>
      </c>
      <c r="H642" s="106" t="s">
        <v>294</v>
      </c>
      <c r="I642" s="107" t="s">
        <v>20</v>
      </c>
    </row>
    <row r="643" spans="2:9">
      <c r="B643" s="198">
        <v>738</v>
      </c>
      <c r="C643" s="103" t="s">
        <v>282</v>
      </c>
      <c r="D643" s="104">
        <v>0</v>
      </c>
      <c r="E643" s="111">
        <f t="shared" si="9"/>
        <v>0</v>
      </c>
      <c r="F643" s="105"/>
      <c r="G643" s="113" t="str">
        <f>IF(F643&gt;0,PRODUCT('Labor &amp; Overhead Input'!$H$5/'Materials Catalog Input'!F643),"0")</f>
        <v>0</v>
      </c>
      <c r="H643" s="106" t="s">
        <v>294</v>
      </c>
      <c r="I643" s="107" t="s">
        <v>20</v>
      </c>
    </row>
    <row r="644" spans="2:9">
      <c r="B644" s="198">
        <v>739</v>
      </c>
      <c r="C644" s="103" t="s">
        <v>282</v>
      </c>
      <c r="D644" s="104">
        <v>0</v>
      </c>
      <c r="E644" s="111">
        <f t="shared" si="9"/>
        <v>0</v>
      </c>
      <c r="F644" s="105"/>
      <c r="G644" s="113" t="str">
        <f>IF(F644&gt;0,PRODUCT('Labor &amp; Overhead Input'!$H$5/'Materials Catalog Input'!F644),"0")</f>
        <v>0</v>
      </c>
      <c r="H644" s="106" t="s">
        <v>294</v>
      </c>
      <c r="I644" s="107" t="s">
        <v>20</v>
      </c>
    </row>
    <row r="645" spans="2:9">
      <c r="B645" s="198">
        <v>740</v>
      </c>
      <c r="C645" s="103" t="s">
        <v>282</v>
      </c>
      <c r="D645" s="104">
        <v>0</v>
      </c>
      <c r="E645" s="111">
        <f t="shared" ref="E645:E708" si="10">D645*(1+$I$3)</f>
        <v>0</v>
      </c>
      <c r="F645" s="105"/>
      <c r="G645" s="113" t="str">
        <f>IF(F645&gt;0,PRODUCT('Labor &amp; Overhead Input'!$H$5/'Materials Catalog Input'!F645),"0")</f>
        <v>0</v>
      </c>
      <c r="H645" s="106" t="s">
        <v>294</v>
      </c>
      <c r="I645" s="107" t="s">
        <v>20</v>
      </c>
    </row>
    <row r="646" spans="2:9">
      <c r="B646" s="198">
        <v>741</v>
      </c>
      <c r="C646" s="103" t="s">
        <v>282</v>
      </c>
      <c r="D646" s="104">
        <v>0</v>
      </c>
      <c r="E646" s="111">
        <f t="shared" si="10"/>
        <v>0</v>
      </c>
      <c r="F646" s="105"/>
      <c r="G646" s="113" t="str">
        <f>IF(F646&gt;0,PRODUCT('Labor &amp; Overhead Input'!$H$5/'Materials Catalog Input'!F646),"0")</f>
        <v>0</v>
      </c>
      <c r="H646" s="106" t="s">
        <v>294</v>
      </c>
      <c r="I646" s="107" t="s">
        <v>20</v>
      </c>
    </row>
    <row r="647" spans="2:9">
      <c r="B647" s="198">
        <v>742</v>
      </c>
      <c r="C647" s="103" t="s">
        <v>282</v>
      </c>
      <c r="D647" s="104">
        <v>0</v>
      </c>
      <c r="E647" s="111">
        <f t="shared" si="10"/>
        <v>0</v>
      </c>
      <c r="F647" s="105"/>
      <c r="G647" s="113" t="str">
        <f>IF(F647&gt;0,PRODUCT('Labor &amp; Overhead Input'!$H$5/'Materials Catalog Input'!F647),"0")</f>
        <v>0</v>
      </c>
      <c r="H647" s="106" t="s">
        <v>294</v>
      </c>
      <c r="I647" s="107" t="s">
        <v>20</v>
      </c>
    </row>
    <row r="648" spans="2:9">
      <c r="B648" s="198">
        <v>743</v>
      </c>
      <c r="C648" s="103" t="s">
        <v>282</v>
      </c>
      <c r="D648" s="104">
        <v>0</v>
      </c>
      <c r="E648" s="111">
        <f t="shared" si="10"/>
        <v>0</v>
      </c>
      <c r="F648" s="105"/>
      <c r="G648" s="113" t="str">
        <f>IF(F648&gt;0,PRODUCT('Labor &amp; Overhead Input'!$H$5/'Materials Catalog Input'!F648),"0")</f>
        <v>0</v>
      </c>
      <c r="H648" s="106" t="s">
        <v>294</v>
      </c>
      <c r="I648" s="107" t="s">
        <v>20</v>
      </c>
    </row>
    <row r="649" spans="2:9">
      <c r="B649" s="198">
        <v>744</v>
      </c>
      <c r="C649" s="103" t="s">
        <v>282</v>
      </c>
      <c r="D649" s="104">
        <v>0</v>
      </c>
      <c r="E649" s="111">
        <f t="shared" si="10"/>
        <v>0</v>
      </c>
      <c r="F649" s="105"/>
      <c r="G649" s="113" t="str">
        <f>IF(F649&gt;0,PRODUCT('Labor &amp; Overhead Input'!$H$5/'Materials Catalog Input'!F649),"0")</f>
        <v>0</v>
      </c>
      <c r="H649" s="106" t="s">
        <v>294</v>
      </c>
      <c r="I649" s="107" t="s">
        <v>20</v>
      </c>
    </row>
    <row r="650" spans="2:9">
      <c r="B650" s="198">
        <v>745</v>
      </c>
      <c r="C650" s="103" t="s">
        <v>282</v>
      </c>
      <c r="D650" s="104">
        <v>0</v>
      </c>
      <c r="E650" s="111">
        <f t="shared" si="10"/>
        <v>0</v>
      </c>
      <c r="F650" s="105"/>
      <c r="G650" s="113" t="str">
        <f>IF(F650&gt;0,PRODUCT('Labor &amp; Overhead Input'!$H$5/'Materials Catalog Input'!F650),"0")</f>
        <v>0</v>
      </c>
      <c r="H650" s="106" t="s">
        <v>294</v>
      </c>
      <c r="I650" s="107" t="s">
        <v>20</v>
      </c>
    </row>
    <row r="651" spans="2:9">
      <c r="B651" s="198">
        <v>746</v>
      </c>
      <c r="C651" s="103" t="s">
        <v>282</v>
      </c>
      <c r="D651" s="104">
        <v>0</v>
      </c>
      <c r="E651" s="111">
        <f t="shared" si="10"/>
        <v>0</v>
      </c>
      <c r="F651" s="105"/>
      <c r="G651" s="113" t="str">
        <f>IF(F651&gt;0,PRODUCT('Labor &amp; Overhead Input'!$H$5/'Materials Catalog Input'!F651),"0")</f>
        <v>0</v>
      </c>
      <c r="H651" s="106" t="s">
        <v>294</v>
      </c>
      <c r="I651" s="107" t="s">
        <v>20</v>
      </c>
    </row>
    <row r="652" spans="2:9">
      <c r="B652" s="198">
        <v>747</v>
      </c>
      <c r="C652" s="103" t="s">
        <v>282</v>
      </c>
      <c r="D652" s="104">
        <v>0</v>
      </c>
      <c r="E652" s="111">
        <f t="shared" si="10"/>
        <v>0</v>
      </c>
      <c r="F652" s="105"/>
      <c r="G652" s="113" t="str">
        <f>IF(F652&gt;0,PRODUCT('Labor &amp; Overhead Input'!$H$5/'Materials Catalog Input'!F652),"0")</f>
        <v>0</v>
      </c>
      <c r="H652" s="106" t="s">
        <v>294</v>
      </c>
      <c r="I652" s="107" t="s">
        <v>20</v>
      </c>
    </row>
    <row r="653" spans="2:9">
      <c r="B653" s="198">
        <v>748</v>
      </c>
      <c r="C653" s="103" t="s">
        <v>282</v>
      </c>
      <c r="D653" s="104">
        <v>0</v>
      </c>
      <c r="E653" s="111">
        <f t="shared" si="10"/>
        <v>0</v>
      </c>
      <c r="F653" s="105"/>
      <c r="G653" s="113" t="str">
        <f>IF(F653&gt;0,PRODUCT('Labor &amp; Overhead Input'!$H$5/'Materials Catalog Input'!F653),"0")</f>
        <v>0</v>
      </c>
      <c r="H653" s="106" t="s">
        <v>294</v>
      </c>
      <c r="I653" s="107" t="s">
        <v>20</v>
      </c>
    </row>
    <row r="654" spans="2:9">
      <c r="B654" s="198">
        <v>749</v>
      </c>
      <c r="C654" s="103" t="s">
        <v>282</v>
      </c>
      <c r="D654" s="104">
        <v>0</v>
      </c>
      <c r="E654" s="111">
        <f t="shared" si="10"/>
        <v>0</v>
      </c>
      <c r="F654" s="105"/>
      <c r="G654" s="113" t="str">
        <f>IF(F654&gt;0,PRODUCT('Labor &amp; Overhead Input'!$H$5/'Materials Catalog Input'!F654),"0")</f>
        <v>0</v>
      </c>
      <c r="H654" s="106" t="s">
        <v>294</v>
      </c>
      <c r="I654" s="107" t="s">
        <v>20</v>
      </c>
    </row>
    <row r="655" spans="2:9">
      <c r="B655" s="198">
        <v>750</v>
      </c>
      <c r="C655" s="103" t="s">
        <v>282</v>
      </c>
      <c r="D655" s="104">
        <v>0</v>
      </c>
      <c r="E655" s="111">
        <f t="shared" si="10"/>
        <v>0</v>
      </c>
      <c r="F655" s="105"/>
      <c r="G655" s="113" t="str">
        <f>IF(F655&gt;0,PRODUCT('Labor &amp; Overhead Input'!$H$5/'Materials Catalog Input'!F655),"0")</f>
        <v>0</v>
      </c>
      <c r="H655" s="106" t="s">
        <v>294</v>
      </c>
      <c r="I655" s="107" t="s">
        <v>20</v>
      </c>
    </row>
    <row r="656" spans="2:9">
      <c r="B656" s="198">
        <v>751</v>
      </c>
      <c r="C656" s="103" t="s">
        <v>282</v>
      </c>
      <c r="D656" s="104">
        <v>0</v>
      </c>
      <c r="E656" s="111">
        <f t="shared" si="10"/>
        <v>0</v>
      </c>
      <c r="F656" s="105"/>
      <c r="G656" s="113" t="str">
        <f>IF(F656&gt;0,PRODUCT('Labor &amp; Overhead Input'!$H$5/'Materials Catalog Input'!F656),"0")</f>
        <v>0</v>
      </c>
      <c r="H656" s="106" t="s">
        <v>294</v>
      </c>
      <c r="I656" s="107" t="s">
        <v>20</v>
      </c>
    </row>
    <row r="657" spans="2:9">
      <c r="B657" s="198">
        <v>752</v>
      </c>
      <c r="C657" s="103" t="s">
        <v>282</v>
      </c>
      <c r="D657" s="104">
        <v>0</v>
      </c>
      <c r="E657" s="111">
        <f t="shared" si="10"/>
        <v>0</v>
      </c>
      <c r="F657" s="105"/>
      <c r="G657" s="113" t="str">
        <f>IF(F657&gt;0,PRODUCT('Labor &amp; Overhead Input'!$H$5/'Materials Catalog Input'!F657),"0")</f>
        <v>0</v>
      </c>
      <c r="H657" s="106" t="s">
        <v>294</v>
      </c>
      <c r="I657" s="107" t="s">
        <v>20</v>
      </c>
    </row>
    <row r="658" spans="2:9">
      <c r="B658" s="198">
        <v>753</v>
      </c>
      <c r="C658" s="103" t="s">
        <v>282</v>
      </c>
      <c r="D658" s="104">
        <v>0</v>
      </c>
      <c r="E658" s="111">
        <f t="shared" si="10"/>
        <v>0</v>
      </c>
      <c r="F658" s="105"/>
      <c r="G658" s="113" t="str">
        <f>IF(F658&gt;0,PRODUCT('Labor &amp; Overhead Input'!$H$5/'Materials Catalog Input'!F658),"0")</f>
        <v>0</v>
      </c>
      <c r="H658" s="106" t="s">
        <v>294</v>
      </c>
      <c r="I658" s="107" t="s">
        <v>20</v>
      </c>
    </row>
    <row r="659" spans="2:9">
      <c r="B659" s="198">
        <v>754</v>
      </c>
      <c r="C659" s="103" t="s">
        <v>282</v>
      </c>
      <c r="D659" s="104">
        <v>0</v>
      </c>
      <c r="E659" s="111">
        <f t="shared" si="10"/>
        <v>0</v>
      </c>
      <c r="F659" s="105"/>
      <c r="G659" s="113" t="str">
        <f>IF(F659&gt;0,PRODUCT('Labor &amp; Overhead Input'!$H$5/'Materials Catalog Input'!F659),"0")</f>
        <v>0</v>
      </c>
      <c r="H659" s="106" t="s">
        <v>294</v>
      </c>
      <c r="I659" s="107" t="s">
        <v>20</v>
      </c>
    </row>
    <row r="660" spans="2:9">
      <c r="B660" s="198">
        <v>755</v>
      </c>
      <c r="C660" s="103" t="s">
        <v>282</v>
      </c>
      <c r="D660" s="104">
        <v>0</v>
      </c>
      <c r="E660" s="111">
        <f t="shared" si="10"/>
        <v>0</v>
      </c>
      <c r="F660" s="105"/>
      <c r="G660" s="113" t="str">
        <f>IF(F660&gt;0,PRODUCT('Labor &amp; Overhead Input'!$H$5/'Materials Catalog Input'!F660),"0")</f>
        <v>0</v>
      </c>
      <c r="H660" s="106" t="s">
        <v>294</v>
      </c>
      <c r="I660" s="107" t="s">
        <v>20</v>
      </c>
    </row>
    <row r="661" spans="2:9">
      <c r="B661" s="198">
        <v>756</v>
      </c>
      <c r="C661" s="103" t="s">
        <v>282</v>
      </c>
      <c r="D661" s="104">
        <v>0</v>
      </c>
      <c r="E661" s="111">
        <f t="shared" si="10"/>
        <v>0</v>
      </c>
      <c r="F661" s="105"/>
      <c r="G661" s="113" t="str">
        <f>IF(F661&gt;0,PRODUCT('Labor &amp; Overhead Input'!$H$5/'Materials Catalog Input'!F661),"0")</f>
        <v>0</v>
      </c>
      <c r="H661" s="106" t="s">
        <v>294</v>
      </c>
      <c r="I661" s="107" t="s">
        <v>20</v>
      </c>
    </row>
    <row r="662" spans="2:9">
      <c r="B662" s="198">
        <v>757</v>
      </c>
      <c r="C662" s="103" t="s">
        <v>282</v>
      </c>
      <c r="D662" s="104">
        <v>0</v>
      </c>
      <c r="E662" s="111">
        <f t="shared" si="10"/>
        <v>0</v>
      </c>
      <c r="F662" s="105"/>
      <c r="G662" s="113" t="str">
        <f>IF(F662&gt;0,PRODUCT('Labor &amp; Overhead Input'!$H$5/'Materials Catalog Input'!F662),"0")</f>
        <v>0</v>
      </c>
      <c r="H662" s="106" t="s">
        <v>294</v>
      </c>
      <c r="I662" s="107" t="s">
        <v>20</v>
      </c>
    </row>
    <row r="663" spans="2:9">
      <c r="B663" s="198">
        <v>758</v>
      </c>
      <c r="C663" s="103" t="s">
        <v>282</v>
      </c>
      <c r="D663" s="104">
        <v>0</v>
      </c>
      <c r="E663" s="111">
        <f t="shared" si="10"/>
        <v>0</v>
      </c>
      <c r="F663" s="105"/>
      <c r="G663" s="113" t="str">
        <f>IF(F663&gt;0,PRODUCT('Labor &amp; Overhead Input'!$H$5/'Materials Catalog Input'!F663),"0")</f>
        <v>0</v>
      </c>
      <c r="H663" s="106" t="s">
        <v>294</v>
      </c>
      <c r="I663" s="107" t="s">
        <v>20</v>
      </c>
    </row>
    <row r="664" spans="2:9">
      <c r="B664" s="198">
        <v>759</v>
      </c>
      <c r="C664" s="103" t="s">
        <v>282</v>
      </c>
      <c r="D664" s="104">
        <v>0</v>
      </c>
      <c r="E664" s="111">
        <f t="shared" si="10"/>
        <v>0</v>
      </c>
      <c r="F664" s="105"/>
      <c r="G664" s="113" t="str">
        <f>IF(F664&gt;0,PRODUCT('Labor &amp; Overhead Input'!$H$5/'Materials Catalog Input'!F664),"0")</f>
        <v>0</v>
      </c>
      <c r="H664" s="106" t="s">
        <v>294</v>
      </c>
      <c r="I664" s="107" t="s">
        <v>20</v>
      </c>
    </row>
    <row r="665" spans="2:9">
      <c r="B665" s="198">
        <v>760</v>
      </c>
      <c r="C665" s="103" t="s">
        <v>282</v>
      </c>
      <c r="D665" s="104">
        <v>0</v>
      </c>
      <c r="E665" s="111">
        <f t="shared" si="10"/>
        <v>0</v>
      </c>
      <c r="F665" s="105"/>
      <c r="G665" s="113" t="str">
        <f>IF(F665&gt;0,PRODUCT('Labor &amp; Overhead Input'!$H$5/'Materials Catalog Input'!F665),"0")</f>
        <v>0</v>
      </c>
      <c r="H665" s="106" t="s">
        <v>294</v>
      </c>
      <c r="I665" s="107" t="s">
        <v>20</v>
      </c>
    </row>
    <row r="666" spans="2:9">
      <c r="B666" s="198">
        <v>761</v>
      </c>
      <c r="C666" s="103" t="s">
        <v>282</v>
      </c>
      <c r="D666" s="104">
        <v>0</v>
      </c>
      <c r="E666" s="111">
        <f t="shared" si="10"/>
        <v>0</v>
      </c>
      <c r="F666" s="105"/>
      <c r="G666" s="113" t="str">
        <f>IF(F666&gt;0,PRODUCT('Labor &amp; Overhead Input'!$H$5/'Materials Catalog Input'!F666),"0")</f>
        <v>0</v>
      </c>
      <c r="H666" s="106" t="s">
        <v>294</v>
      </c>
      <c r="I666" s="107" t="s">
        <v>20</v>
      </c>
    </row>
    <row r="667" spans="2:9">
      <c r="B667" s="198">
        <v>762</v>
      </c>
      <c r="C667" s="103" t="s">
        <v>282</v>
      </c>
      <c r="D667" s="104">
        <v>0</v>
      </c>
      <c r="E667" s="111">
        <f t="shared" si="10"/>
        <v>0</v>
      </c>
      <c r="F667" s="105"/>
      <c r="G667" s="113" t="str">
        <f>IF(F667&gt;0,PRODUCT('Labor &amp; Overhead Input'!$H$5/'Materials Catalog Input'!F667),"0")</f>
        <v>0</v>
      </c>
      <c r="H667" s="106" t="s">
        <v>294</v>
      </c>
      <c r="I667" s="107" t="s">
        <v>20</v>
      </c>
    </row>
    <row r="668" spans="2:9">
      <c r="B668" s="198">
        <v>763</v>
      </c>
      <c r="C668" s="103" t="s">
        <v>282</v>
      </c>
      <c r="D668" s="104">
        <v>0</v>
      </c>
      <c r="E668" s="111">
        <f t="shared" si="10"/>
        <v>0</v>
      </c>
      <c r="F668" s="105"/>
      <c r="G668" s="113" t="str">
        <f>IF(F668&gt;0,PRODUCT('Labor &amp; Overhead Input'!$H$5/'Materials Catalog Input'!F668),"0")</f>
        <v>0</v>
      </c>
      <c r="H668" s="106" t="s">
        <v>294</v>
      </c>
      <c r="I668" s="107" t="s">
        <v>20</v>
      </c>
    </row>
    <row r="669" spans="2:9">
      <c r="B669" s="198">
        <v>764</v>
      </c>
      <c r="C669" s="103" t="s">
        <v>282</v>
      </c>
      <c r="D669" s="104">
        <v>0</v>
      </c>
      <c r="E669" s="111">
        <f t="shared" si="10"/>
        <v>0</v>
      </c>
      <c r="F669" s="105"/>
      <c r="G669" s="113" t="str">
        <f>IF(F669&gt;0,PRODUCT('Labor &amp; Overhead Input'!$H$5/'Materials Catalog Input'!F669),"0")</f>
        <v>0</v>
      </c>
      <c r="H669" s="106" t="s">
        <v>294</v>
      </c>
      <c r="I669" s="107" t="s">
        <v>20</v>
      </c>
    </row>
    <row r="670" spans="2:9">
      <c r="B670" s="198">
        <v>765</v>
      </c>
      <c r="C670" s="103" t="s">
        <v>282</v>
      </c>
      <c r="D670" s="104">
        <v>0</v>
      </c>
      <c r="E670" s="111">
        <f t="shared" si="10"/>
        <v>0</v>
      </c>
      <c r="F670" s="105"/>
      <c r="G670" s="113" t="str">
        <f>IF(F670&gt;0,PRODUCT('Labor &amp; Overhead Input'!$H$5/'Materials Catalog Input'!F670),"0")</f>
        <v>0</v>
      </c>
      <c r="H670" s="106" t="s">
        <v>294</v>
      </c>
      <c r="I670" s="107" t="s">
        <v>20</v>
      </c>
    </row>
    <row r="671" spans="2:9">
      <c r="B671" s="198">
        <v>766</v>
      </c>
      <c r="C671" s="103" t="s">
        <v>282</v>
      </c>
      <c r="D671" s="104">
        <v>0</v>
      </c>
      <c r="E671" s="111">
        <f t="shared" si="10"/>
        <v>0</v>
      </c>
      <c r="F671" s="105"/>
      <c r="G671" s="113" t="str">
        <f>IF(F671&gt;0,PRODUCT('Labor &amp; Overhead Input'!$H$5/'Materials Catalog Input'!F671),"0")</f>
        <v>0</v>
      </c>
      <c r="H671" s="106" t="s">
        <v>294</v>
      </c>
      <c r="I671" s="107" t="s">
        <v>20</v>
      </c>
    </row>
    <row r="672" spans="2:9">
      <c r="B672" s="198">
        <v>767</v>
      </c>
      <c r="C672" s="103" t="s">
        <v>282</v>
      </c>
      <c r="D672" s="104">
        <v>0</v>
      </c>
      <c r="E672" s="111">
        <f t="shared" si="10"/>
        <v>0</v>
      </c>
      <c r="F672" s="105"/>
      <c r="G672" s="113" t="str">
        <f>IF(F672&gt;0,PRODUCT('Labor &amp; Overhead Input'!$H$5/'Materials Catalog Input'!F672),"0")</f>
        <v>0</v>
      </c>
      <c r="H672" s="106" t="s">
        <v>294</v>
      </c>
      <c r="I672" s="107" t="s">
        <v>20</v>
      </c>
    </row>
    <row r="673" spans="2:9">
      <c r="B673" s="198">
        <v>768</v>
      </c>
      <c r="C673" s="103" t="s">
        <v>282</v>
      </c>
      <c r="D673" s="104">
        <v>0</v>
      </c>
      <c r="E673" s="111">
        <f t="shared" si="10"/>
        <v>0</v>
      </c>
      <c r="F673" s="105"/>
      <c r="G673" s="113" t="str">
        <f>IF(F673&gt;0,PRODUCT('Labor &amp; Overhead Input'!$H$5/'Materials Catalog Input'!F673),"0")</f>
        <v>0</v>
      </c>
      <c r="H673" s="106" t="s">
        <v>294</v>
      </c>
      <c r="I673" s="107" t="s">
        <v>20</v>
      </c>
    </row>
    <row r="674" spans="2:9">
      <c r="B674" s="198">
        <v>769</v>
      </c>
      <c r="C674" s="103" t="s">
        <v>282</v>
      </c>
      <c r="D674" s="104">
        <v>0</v>
      </c>
      <c r="E674" s="111">
        <f t="shared" si="10"/>
        <v>0</v>
      </c>
      <c r="F674" s="105"/>
      <c r="G674" s="113" t="str">
        <f>IF(F674&gt;0,PRODUCT('Labor &amp; Overhead Input'!$H$5/'Materials Catalog Input'!F674),"0")</f>
        <v>0</v>
      </c>
      <c r="H674" s="106" t="s">
        <v>294</v>
      </c>
      <c r="I674" s="107" t="s">
        <v>20</v>
      </c>
    </row>
    <row r="675" spans="2:9">
      <c r="B675" s="198">
        <v>770</v>
      </c>
      <c r="C675" s="103" t="s">
        <v>282</v>
      </c>
      <c r="D675" s="104">
        <v>0</v>
      </c>
      <c r="E675" s="111">
        <f t="shared" si="10"/>
        <v>0</v>
      </c>
      <c r="F675" s="105"/>
      <c r="G675" s="113" t="str">
        <f>IF(F675&gt;0,PRODUCT('Labor &amp; Overhead Input'!$H$5/'Materials Catalog Input'!F675),"0")</f>
        <v>0</v>
      </c>
      <c r="H675" s="106" t="s">
        <v>294</v>
      </c>
      <c r="I675" s="107" t="s">
        <v>20</v>
      </c>
    </row>
    <row r="676" spans="2:9">
      <c r="B676" s="198">
        <v>771</v>
      </c>
      <c r="C676" s="103" t="s">
        <v>282</v>
      </c>
      <c r="D676" s="104">
        <v>0</v>
      </c>
      <c r="E676" s="111">
        <f t="shared" si="10"/>
        <v>0</v>
      </c>
      <c r="F676" s="105"/>
      <c r="G676" s="113" t="str">
        <f>IF(F676&gt;0,PRODUCT('Labor &amp; Overhead Input'!$H$5/'Materials Catalog Input'!F676),"0")</f>
        <v>0</v>
      </c>
      <c r="H676" s="106" t="s">
        <v>294</v>
      </c>
      <c r="I676" s="107" t="s">
        <v>20</v>
      </c>
    </row>
    <row r="677" spans="2:9">
      <c r="B677" s="198">
        <v>772</v>
      </c>
      <c r="C677" s="103" t="s">
        <v>282</v>
      </c>
      <c r="D677" s="104">
        <v>0</v>
      </c>
      <c r="E677" s="111">
        <f t="shared" si="10"/>
        <v>0</v>
      </c>
      <c r="F677" s="105"/>
      <c r="G677" s="113" t="str">
        <f>IF(F677&gt;0,PRODUCT('Labor &amp; Overhead Input'!$H$5/'Materials Catalog Input'!F677),"0")</f>
        <v>0</v>
      </c>
      <c r="H677" s="106" t="s">
        <v>294</v>
      </c>
      <c r="I677" s="107" t="s">
        <v>20</v>
      </c>
    </row>
    <row r="678" spans="2:9">
      <c r="B678" s="198">
        <v>773</v>
      </c>
      <c r="C678" s="103" t="s">
        <v>282</v>
      </c>
      <c r="D678" s="104">
        <v>0</v>
      </c>
      <c r="E678" s="111">
        <f t="shared" si="10"/>
        <v>0</v>
      </c>
      <c r="F678" s="105"/>
      <c r="G678" s="113" t="str">
        <f>IF(F678&gt;0,PRODUCT('Labor &amp; Overhead Input'!$H$5/'Materials Catalog Input'!F678),"0")</f>
        <v>0</v>
      </c>
      <c r="H678" s="106" t="s">
        <v>294</v>
      </c>
      <c r="I678" s="107" t="s">
        <v>20</v>
      </c>
    </row>
    <row r="679" spans="2:9">
      <c r="B679" s="198">
        <v>774</v>
      </c>
      <c r="C679" s="103" t="s">
        <v>282</v>
      </c>
      <c r="D679" s="104">
        <v>0</v>
      </c>
      <c r="E679" s="111">
        <f t="shared" si="10"/>
        <v>0</v>
      </c>
      <c r="F679" s="105"/>
      <c r="G679" s="113" t="str">
        <f>IF(F679&gt;0,PRODUCT('Labor &amp; Overhead Input'!$H$5/'Materials Catalog Input'!F679),"0")</f>
        <v>0</v>
      </c>
      <c r="H679" s="106" t="s">
        <v>294</v>
      </c>
      <c r="I679" s="107" t="s">
        <v>20</v>
      </c>
    </row>
    <row r="680" spans="2:9">
      <c r="B680" s="198">
        <v>775</v>
      </c>
      <c r="C680" s="103" t="s">
        <v>282</v>
      </c>
      <c r="D680" s="104">
        <v>0</v>
      </c>
      <c r="E680" s="111">
        <f t="shared" si="10"/>
        <v>0</v>
      </c>
      <c r="F680" s="105"/>
      <c r="G680" s="113" t="str">
        <f>IF(F680&gt;0,PRODUCT('Labor &amp; Overhead Input'!$H$5/'Materials Catalog Input'!F680),"0")</f>
        <v>0</v>
      </c>
      <c r="H680" s="106" t="s">
        <v>294</v>
      </c>
      <c r="I680" s="107" t="s">
        <v>20</v>
      </c>
    </row>
    <row r="681" spans="2:9">
      <c r="B681" s="198">
        <v>776</v>
      </c>
      <c r="C681" s="103" t="s">
        <v>282</v>
      </c>
      <c r="D681" s="104">
        <v>0</v>
      </c>
      <c r="E681" s="111">
        <f t="shared" si="10"/>
        <v>0</v>
      </c>
      <c r="F681" s="105"/>
      <c r="G681" s="113" t="str">
        <f>IF(F681&gt;0,PRODUCT('Labor &amp; Overhead Input'!$H$5/'Materials Catalog Input'!F681),"0")</f>
        <v>0</v>
      </c>
      <c r="H681" s="106" t="s">
        <v>294</v>
      </c>
      <c r="I681" s="107" t="s">
        <v>20</v>
      </c>
    </row>
    <row r="682" spans="2:9">
      <c r="B682" s="198">
        <v>777</v>
      </c>
      <c r="C682" s="103" t="s">
        <v>282</v>
      </c>
      <c r="D682" s="104">
        <v>0</v>
      </c>
      <c r="E682" s="111">
        <f t="shared" si="10"/>
        <v>0</v>
      </c>
      <c r="F682" s="105"/>
      <c r="G682" s="113" t="str">
        <f>IF(F682&gt;0,PRODUCT('Labor &amp; Overhead Input'!$H$5/'Materials Catalog Input'!F682),"0")</f>
        <v>0</v>
      </c>
      <c r="H682" s="106" t="s">
        <v>294</v>
      </c>
      <c r="I682" s="107" t="s">
        <v>20</v>
      </c>
    </row>
    <row r="683" spans="2:9">
      <c r="B683" s="198">
        <v>778</v>
      </c>
      <c r="C683" s="103" t="s">
        <v>282</v>
      </c>
      <c r="D683" s="104">
        <v>0</v>
      </c>
      <c r="E683" s="111">
        <f t="shared" si="10"/>
        <v>0</v>
      </c>
      <c r="F683" s="105"/>
      <c r="G683" s="113" t="str">
        <f>IF(F683&gt;0,PRODUCT('Labor &amp; Overhead Input'!$H$5/'Materials Catalog Input'!F683),"0")</f>
        <v>0</v>
      </c>
      <c r="H683" s="106" t="s">
        <v>294</v>
      </c>
      <c r="I683" s="107" t="s">
        <v>20</v>
      </c>
    </row>
    <row r="684" spans="2:9">
      <c r="B684" s="198">
        <v>779</v>
      </c>
      <c r="C684" s="103" t="s">
        <v>282</v>
      </c>
      <c r="D684" s="104">
        <v>0</v>
      </c>
      <c r="E684" s="111">
        <f t="shared" si="10"/>
        <v>0</v>
      </c>
      <c r="F684" s="105"/>
      <c r="G684" s="113" t="str">
        <f>IF(F684&gt;0,PRODUCT('Labor &amp; Overhead Input'!$H$5/'Materials Catalog Input'!F684),"0")</f>
        <v>0</v>
      </c>
      <c r="H684" s="106" t="s">
        <v>294</v>
      </c>
      <c r="I684" s="107" t="s">
        <v>20</v>
      </c>
    </row>
    <row r="685" spans="2:9">
      <c r="B685" s="198">
        <v>780</v>
      </c>
      <c r="C685" s="103" t="s">
        <v>282</v>
      </c>
      <c r="D685" s="104">
        <v>0</v>
      </c>
      <c r="E685" s="111">
        <f t="shared" si="10"/>
        <v>0</v>
      </c>
      <c r="F685" s="105"/>
      <c r="G685" s="113" t="str">
        <f>IF(F685&gt;0,PRODUCT('Labor &amp; Overhead Input'!$H$5/'Materials Catalog Input'!F685),"0")</f>
        <v>0</v>
      </c>
      <c r="H685" s="106" t="s">
        <v>294</v>
      </c>
      <c r="I685" s="107" t="s">
        <v>20</v>
      </c>
    </row>
    <row r="686" spans="2:9">
      <c r="B686" s="198">
        <v>781</v>
      </c>
      <c r="C686" s="103" t="s">
        <v>282</v>
      </c>
      <c r="D686" s="104">
        <v>0</v>
      </c>
      <c r="E686" s="111">
        <f t="shared" si="10"/>
        <v>0</v>
      </c>
      <c r="F686" s="105"/>
      <c r="G686" s="113" t="str">
        <f>IF(F686&gt;0,PRODUCT('Labor &amp; Overhead Input'!$H$5/'Materials Catalog Input'!F686),"0")</f>
        <v>0</v>
      </c>
      <c r="H686" s="106" t="s">
        <v>294</v>
      </c>
      <c r="I686" s="107" t="s">
        <v>20</v>
      </c>
    </row>
    <row r="687" spans="2:9">
      <c r="B687" s="198">
        <v>782</v>
      </c>
      <c r="C687" s="103" t="s">
        <v>282</v>
      </c>
      <c r="D687" s="104">
        <v>0</v>
      </c>
      <c r="E687" s="111">
        <f t="shared" si="10"/>
        <v>0</v>
      </c>
      <c r="F687" s="105"/>
      <c r="G687" s="113" t="str">
        <f>IF(F687&gt;0,PRODUCT('Labor &amp; Overhead Input'!$H$5/'Materials Catalog Input'!F687),"0")</f>
        <v>0</v>
      </c>
      <c r="H687" s="106" t="s">
        <v>294</v>
      </c>
      <c r="I687" s="107" t="s">
        <v>20</v>
      </c>
    </row>
    <row r="688" spans="2:9">
      <c r="B688" s="198">
        <v>783</v>
      </c>
      <c r="C688" s="103" t="s">
        <v>282</v>
      </c>
      <c r="D688" s="104">
        <v>0</v>
      </c>
      <c r="E688" s="111">
        <f t="shared" si="10"/>
        <v>0</v>
      </c>
      <c r="F688" s="105"/>
      <c r="G688" s="113" t="str">
        <f>IF(F688&gt;0,PRODUCT('Labor &amp; Overhead Input'!$H$5/'Materials Catalog Input'!F688),"0")</f>
        <v>0</v>
      </c>
      <c r="H688" s="106" t="s">
        <v>294</v>
      </c>
      <c r="I688" s="107" t="s">
        <v>20</v>
      </c>
    </row>
    <row r="689" spans="2:9">
      <c r="B689" s="198">
        <v>784</v>
      </c>
      <c r="C689" s="103" t="s">
        <v>282</v>
      </c>
      <c r="D689" s="104">
        <v>0</v>
      </c>
      <c r="E689" s="111">
        <f t="shared" si="10"/>
        <v>0</v>
      </c>
      <c r="F689" s="105"/>
      <c r="G689" s="113" t="str">
        <f>IF(F689&gt;0,PRODUCT('Labor &amp; Overhead Input'!$H$5/'Materials Catalog Input'!F689),"0")</f>
        <v>0</v>
      </c>
      <c r="H689" s="106" t="s">
        <v>294</v>
      </c>
      <c r="I689" s="107" t="s">
        <v>20</v>
      </c>
    </row>
    <row r="690" spans="2:9">
      <c r="B690" s="198">
        <v>785</v>
      </c>
      <c r="C690" s="103" t="s">
        <v>282</v>
      </c>
      <c r="D690" s="104">
        <v>0</v>
      </c>
      <c r="E690" s="111">
        <f t="shared" si="10"/>
        <v>0</v>
      </c>
      <c r="F690" s="105"/>
      <c r="G690" s="113" t="str">
        <f>IF(F690&gt;0,PRODUCT('Labor &amp; Overhead Input'!$H$5/'Materials Catalog Input'!F690),"0")</f>
        <v>0</v>
      </c>
      <c r="H690" s="106" t="s">
        <v>294</v>
      </c>
      <c r="I690" s="107" t="s">
        <v>20</v>
      </c>
    </row>
    <row r="691" spans="2:9">
      <c r="B691" s="198">
        <v>786</v>
      </c>
      <c r="C691" s="103" t="s">
        <v>282</v>
      </c>
      <c r="D691" s="104">
        <v>0</v>
      </c>
      <c r="E691" s="111">
        <f t="shared" si="10"/>
        <v>0</v>
      </c>
      <c r="F691" s="105"/>
      <c r="G691" s="113" t="str">
        <f>IF(F691&gt;0,PRODUCT('Labor &amp; Overhead Input'!$H$5/'Materials Catalog Input'!F691),"0")</f>
        <v>0</v>
      </c>
      <c r="H691" s="106" t="s">
        <v>294</v>
      </c>
      <c r="I691" s="107" t="s">
        <v>20</v>
      </c>
    </row>
    <row r="692" spans="2:9">
      <c r="B692" s="198">
        <v>787</v>
      </c>
      <c r="C692" s="103" t="s">
        <v>282</v>
      </c>
      <c r="D692" s="104">
        <v>0</v>
      </c>
      <c r="E692" s="111">
        <f t="shared" si="10"/>
        <v>0</v>
      </c>
      <c r="F692" s="105"/>
      <c r="G692" s="113" t="str">
        <f>IF(F692&gt;0,PRODUCT('Labor &amp; Overhead Input'!$H$5/'Materials Catalog Input'!F692),"0")</f>
        <v>0</v>
      </c>
      <c r="H692" s="106" t="s">
        <v>294</v>
      </c>
      <c r="I692" s="107" t="s">
        <v>20</v>
      </c>
    </row>
    <row r="693" spans="2:9">
      <c r="B693" s="198">
        <v>788</v>
      </c>
      <c r="C693" s="103" t="s">
        <v>282</v>
      </c>
      <c r="D693" s="104">
        <v>0</v>
      </c>
      <c r="E693" s="111">
        <f t="shared" si="10"/>
        <v>0</v>
      </c>
      <c r="F693" s="105"/>
      <c r="G693" s="113" t="str">
        <f>IF(F693&gt;0,PRODUCT('Labor &amp; Overhead Input'!$H$5/'Materials Catalog Input'!F693),"0")</f>
        <v>0</v>
      </c>
      <c r="H693" s="106" t="s">
        <v>294</v>
      </c>
      <c r="I693" s="107" t="s">
        <v>20</v>
      </c>
    </row>
    <row r="694" spans="2:9">
      <c r="B694" s="198">
        <v>789</v>
      </c>
      <c r="C694" s="103" t="s">
        <v>282</v>
      </c>
      <c r="D694" s="104">
        <v>0</v>
      </c>
      <c r="E694" s="111">
        <f t="shared" si="10"/>
        <v>0</v>
      </c>
      <c r="F694" s="105"/>
      <c r="G694" s="113" t="str">
        <f>IF(F694&gt;0,PRODUCT('Labor &amp; Overhead Input'!$H$5/'Materials Catalog Input'!F694),"0")</f>
        <v>0</v>
      </c>
      <c r="H694" s="106" t="s">
        <v>294</v>
      </c>
      <c r="I694" s="107" t="s">
        <v>20</v>
      </c>
    </row>
    <row r="695" spans="2:9">
      <c r="B695" s="198">
        <v>790</v>
      </c>
      <c r="C695" s="103" t="s">
        <v>282</v>
      </c>
      <c r="D695" s="104">
        <v>0</v>
      </c>
      <c r="E695" s="111">
        <f t="shared" si="10"/>
        <v>0</v>
      </c>
      <c r="F695" s="105"/>
      <c r="G695" s="113" t="str">
        <f>IF(F695&gt;0,PRODUCT('Labor &amp; Overhead Input'!$H$5/'Materials Catalog Input'!F695),"0")</f>
        <v>0</v>
      </c>
      <c r="H695" s="106" t="s">
        <v>294</v>
      </c>
      <c r="I695" s="107" t="s">
        <v>20</v>
      </c>
    </row>
    <row r="696" spans="2:9">
      <c r="B696" s="198">
        <v>791</v>
      </c>
      <c r="C696" s="103" t="s">
        <v>282</v>
      </c>
      <c r="D696" s="104">
        <v>0</v>
      </c>
      <c r="E696" s="111">
        <f t="shared" si="10"/>
        <v>0</v>
      </c>
      <c r="F696" s="105"/>
      <c r="G696" s="113" t="str">
        <f>IF(F696&gt;0,PRODUCT('Labor &amp; Overhead Input'!$H$5/'Materials Catalog Input'!F696),"0")</f>
        <v>0</v>
      </c>
      <c r="H696" s="106" t="s">
        <v>294</v>
      </c>
      <c r="I696" s="107" t="s">
        <v>20</v>
      </c>
    </row>
    <row r="697" spans="2:9">
      <c r="B697" s="198">
        <v>792</v>
      </c>
      <c r="C697" s="103" t="s">
        <v>282</v>
      </c>
      <c r="D697" s="104">
        <v>0</v>
      </c>
      <c r="E697" s="111">
        <f t="shared" si="10"/>
        <v>0</v>
      </c>
      <c r="F697" s="105"/>
      <c r="G697" s="113" t="str">
        <f>IF(F697&gt;0,PRODUCT('Labor &amp; Overhead Input'!$H$5/'Materials Catalog Input'!F697),"0")</f>
        <v>0</v>
      </c>
      <c r="H697" s="106" t="s">
        <v>294</v>
      </c>
      <c r="I697" s="107" t="s">
        <v>20</v>
      </c>
    </row>
    <row r="698" spans="2:9">
      <c r="B698" s="198">
        <v>793</v>
      </c>
      <c r="C698" s="103" t="s">
        <v>282</v>
      </c>
      <c r="D698" s="104">
        <v>0</v>
      </c>
      <c r="E698" s="111">
        <f t="shared" si="10"/>
        <v>0</v>
      </c>
      <c r="F698" s="105"/>
      <c r="G698" s="113" t="str">
        <f>IF(F698&gt;0,PRODUCT('Labor &amp; Overhead Input'!$H$5/'Materials Catalog Input'!F698),"0")</f>
        <v>0</v>
      </c>
      <c r="H698" s="106" t="s">
        <v>294</v>
      </c>
      <c r="I698" s="107" t="s">
        <v>20</v>
      </c>
    </row>
    <row r="699" spans="2:9">
      <c r="B699" s="198">
        <v>794</v>
      </c>
      <c r="C699" s="103" t="s">
        <v>282</v>
      </c>
      <c r="D699" s="104">
        <v>0</v>
      </c>
      <c r="E699" s="111">
        <f t="shared" si="10"/>
        <v>0</v>
      </c>
      <c r="F699" s="105"/>
      <c r="G699" s="113" t="str">
        <f>IF(F699&gt;0,PRODUCT('Labor &amp; Overhead Input'!$H$5/'Materials Catalog Input'!F699),"0")</f>
        <v>0</v>
      </c>
      <c r="H699" s="106" t="s">
        <v>294</v>
      </c>
      <c r="I699" s="107" t="s">
        <v>20</v>
      </c>
    </row>
    <row r="700" spans="2:9">
      <c r="B700" s="198">
        <v>795</v>
      </c>
      <c r="C700" s="103" t="s">
        <v>282</v>
      </c>
      <c r="D700" s="104">
        <v>0</v>
      </c>
      <c r="E700" s="111">
        <f t="shared" si="10"/>
        <v>0</v>
      </c>
      <c r="F700" s="105"/>
      <c r="G700" s="113" t="str">
        <f>IF(F700&gt;0,PRODUCT('Labor &amp; Overhead Input'!$H$5/'Materials Catalog Input'!F700),"0")</f>
        <v>0</v>
      </c>
      <c r="H700" s="106" t="s">
        <v>294</v>
      </c>
      <c r="I700" s="107" t="s">
        <v>20</v>
      </c>
    </row>
    <row r="701" spans="2:9">
      <c r="B701" s="198">
        <v>796</v>
      </c>
      <c r="C701" s="103" t="s">
        <v>282</v>
      </c>
      <c r="D701" s="104">
        <v>0</v>
      </c>
      <c r="E701" s="111">
        <f t="shared" si="10"/>
        <v>0</v>
      </c>
      <c r="F701" s="105"/>
      <c r="G701" s="113" t="str">
        <f>IF(F701&gt;0,PRODUCT('Labor &amp; Overhead Input'!$H$5/'Materials Catalog Input'!F701),"0")</f>
        <v>0</v>
      </c>
      <c r="H701" s="106" t="s">
        <v>294</v>
      </c>
      <c r="I701" s="107" t="s">
        <v>20</v>
      </c>
    </row>
    <row r="702" spans="2:9">
      <c r="B702" s="198">
        <v>797</v>
      </c>
      <c r="C702" s="103" t="s">
        <v>282</v>
      </c>
      <c r="D702" s="104">
        <v>0</v>
      </c>
      <c r="E702" s="111">
        <f t="shared" si="10"/>
        <v>0</v>
      </c>
      <c r="F702" s="105"/>
      <c r="G702" s="113" t="str">
        <f>IF(F702&gt;0,PRODUCT('Labor &amp; Overhead Input'!$H$5/'Materials Catalog Input'!F702),"0")</f>
        <v>0</v>
      </c>
      <c r="H702" s="106" t="s">
        <v>294</v>
      </c>
      <c r="I702" s="107" t="s">
        <v>20</v>
      </c>
    </row>
    <row r="703" spans="2:9">
      <c r="B703" s="198">
        <v>798</v>
      </c>
      <c r="C703" s="103" t="s">
        <v>282</v>
      </c>
      <c r="D703" s="104">
        <v>0</v>
      </c>
      <c r="E703" s="111">
        <f t="shared" si="10"/>
        <v>0</v>
      </c>
      <c r="F703" s="105"/>
      <c r="G703" s="113" t="str">
        <f>IF(F703&gt;0,PRODUCT('Labor &amp; Overhead Input'!$H$5/'Materials Catalog Input'!F703),"0")</f>
        <v>0</v>
      </c>
      <c r="H703" s="106" t="s">
        <v>294</v>
      </c>
      <c r="I703" s="107" t="s">
        <v>20</v>
      </c>
    </row>
    <row r="704" spans="2:9">
      <c r="B704" s="198">
        <v>799</v>
      </c>
      <c r="C704" s="103" t="s">
        <v>282</v>
      </c>
      <c r="D704" s="104">
        <v>0</v>
      </c>
      <c r="E704" s="111">
        <f t="shared" si="10"/>
        <v>0</v>
      </c>
      <c r="F704" s="105"/>
      <c r="G704" s="113" t="str">
        <f>IF(F704&gt;0,PRODUCT('Labor &amp; Overhead Input'!$H$5/'Materials Catalog Input'!F704),"0")</f>
        <v>0</v>
      </c>
      <c r="H704" s="106" t="s">
        <v>294</v>
      </c>
      <c r="I704" s="107" t="s">
        <v>20</v>
      </c>
    </row>
    <row r="705" spans="2:9">
      <c r="B705" s="198">
        <v>800</v>
      </c>
      <c r="C705" s="103" t="s">
        <v>282</v>
      </c>
      <c r="D705" s="104">
        <v>0</v>
      </c>
      <c r="E705" s="111">
        <f t="shared" si="10"/>
        <v>0</v>
      </c>
      <c r="F705" s="105"/>
      <c r="G705" s="113" t="str">
        <f>IF(F705&gt;0,PRODUCT('Labor &amp; Overhead Input'!$H$5/'Materials Catalog Input'!F705),"0")</f>
        <v>0</v>
      </c>
      <c r="H705" s="106" t="s">
        <v>294</v>
      </c>
      <c r="I705" s="107" t="s">
        <v>20</v>
      </c>
    </row>
    <row r="706" spans="2:9">
      <c r="B706" s="198">
        <v>801</v>
      </c>
      <c r="C706" s="103" t="s">
        <v>282</v>
      </c>
      <c r="D706" s="104">
        <v>0</v>
      </c>
      <c r="E706" s="111">
        <f t="shared" si="10"/>
        <v>0</v>
      </c>
      <c r="F706" s="105"/>
      <c r="G706" s="113" t="str">
        <f>IF(F706&gt;0,PRODUCT('Labor &amp; Overhead Input'!$H$5/'Materials Catalog Input'!F706),"0")</f>
        <v>0</v>
      </c>
      <c r="H706" s="106" t="s">
        <v>294</v>
      </c>
      <c r="I706" s="107" t="s">
        <v>20</v>
      </c>
    </row>
    <row r="707" spans="2:9">
      <c r="B707" s="198">
        <v>802</v>
      </c>
      <c r="C707" s="103" t="s">
        <v>282</v>
      </c>
      <c r="D707" s="104">
        <v>0</v>
      </c>
      <c r="E707" s="111">
        <f t="shared" si="10"/>
        <v>0</v>
      </c>
      <c r="F707" s="105"/>
      <c r="G707" s="113" t="str">
        <f>IF(F707&gt;0,PRODUCT('Labor &amp; Overhead Input'!$H$5/'Materials Catalog Input'!F707),"0")</f>
        <v>0</v>
      </c>
      <c r="H707" s="106" t="s">
        <v>294</v>
      </c>
      <c r="I707" s="107" t="s">
        <v>20</v>
      </c>
    </row>
    <row r="708" spans="2:9">
      <c r="B708" s="198">
        <v>803</v>
      </c>
      <c r="C708" s="103" t="s">
        <v>282</v>
      </c>
      <c r="D708" s="104">
        <v>0</v>
      </c>
      <c r="E708" s="111">
        <f t="shared" si="10"/>
        <v>0</v>
      </c>
      <c r="F708" s="105"/>
      <c r="G708" s="113" t="str">
        <f>IF(F708&gt;0,PRODUCT('Labor &amp; Overhead Input'!$H$5/'Materials Catalog Input'!F708),"0")</f>
        <v>0</v>
      </c>
      <c r="H708" s="106" t="s">
        <v>294</v>
      </c>
      <c r="I708" s="107" t="s">
        <v>20</v>
      </c>
    </row>
    <row r="709" spans="2:9">
      <c r="B709" s="198">
        <v>804</v>
      </c>
      <c r="C709" s="103" t="s">
        <v>282</v>
      </c>
      <c r="D709" s="104">
        <v>0</v>
      </c>
      <c r="E709" s="111">
        <f t="shared" ref="E709:E772" si="11">D709*(1+$I$3)</f>
        <v>0</v>
      </c>
      <c r="F709" s="105"/>
      <c r="G709" s="113" t="str">
        <f>IF(F709&gt;0,PRODUCT('Labor &amp; Overhead Input'!$H$5/'Materials Catalog Input'!F709),"0")</f>
        <v>0</v>
      </c>
      <c r="H709" s="106" t="s">
        <v>294</v>
      </c>
      <c r="I709" s="107" t="s">
        <v>20</v>
      </c>
    </row>
    <row r="710" spans="2:9">
      <c r="B710" s="198">
        <v>805</v>
      </c>
      <c r="C710" s="103" t="s">
        <v>282</v>
      </c>
      <c r="D710" s="104">
        <v>0</v>
      </c>
      <c r="E710" s="111">
        <f t="shared" si="11"/>
        <v>0</v>
      </c>
      <c r="F710" s="105"/>
      <c r="G710" s="113" t="str">
        <f>IF(F710&gt;0,PRODUCT('Labor &amp; Overhead Input'!$H$5/'Materials Catalog Input'!F710),"0")</f>
        <v>0</v>
      </c>
      <c r="H710" s="106" t="s">
        <v>294</v>
      </c>
      <c r="I710" s="107" t="s">
        <v>20</v>
      </c>
    </row>
    <row r="711" spans="2:9">
      <c r="B711" s="198">
        <v>806</v>
      </c>
      <c r="C711" s="103" t="s">
        <v>282</v>
      </c>
      <c r="D711" s="104">
        <v>0</v>
      </c>
      <c r="E711" s="111">
        <f t="shared" si="11"/>
        <v>0</v>
      </c>
      <c r="F711" s="105"/>
      <c r="G711" s="113" t="str">
        <f>IF(F711&gt;0,PRODUCT('Labor &amp; Overhead Input'!$H$5/'Materials Catalog Input'!F711),"0")</f>
        <v>0</v>
      </c>
      <c r="H711" s="106" t="s">
        <v>294</v>
      </c>
      <c r="I711" s="107" t="s">
        <v>20</v>
      </c>
    </row>
    <row r="712" spans="2:9">
      <c r="B712" s="198">
        <v>807</v>
      </c>
      <c r="C712" s="103" t="s">
        <v>282</v>
      </c>
      <c r="D712" s="104">
        <v>0</v>
      </c>
      <c r="E712" s="111">
        <f t="shared" si="11"/>
        <v>0</v>
      </c>
      <c r="F712" s="105"/>
      <c r="G712" s="113" t="str">
        <f>IF(F712&gt;0,PRODUCT('Labor &amp; Overhead Input'!$H$5/'Materials Catalog Input'!F712),"0")</f>
        <v>0</v>
      </c>
      <c r="H712" s="106" t="s">
        <v>294</v>
      </c>
      <c r="I712" s="107" t="s">
        <v>20</v>
      </c>
    </row>
    <row r="713" spans="2:9">
      <c r="B713" s="198">
        <v>808</v>
      </c>
      <c r="C713" s="103" t="s">
        <v>282</v>
      </c>
      <c r="D713" s="104">
        <v>0</v>
      </c>
      <c r="E713" s="111">
        <f t="shared" si="11"/>
        <v>0</v>
      </c>
      <c r="F713" s="105"/>
      <c r="G713" s="113" t="str">
        <f>IF(F713&gt;0,PRODUCT('Labor &amp; Overhead Input'!$H$5/'Materials Catalog Input'!F713),"0")</f>
        <v>0</v>
      </c>
      <c r="H713" s="106" t="s">
        <v>294</v>
      </c>
      <c r="I713" s="107" t="s">
        <v>20</v>
      </c>
    </row>
    <row r="714" spans="2:9">
      <c r="B714" s="198">
        <v>809</v>
      </c>
      <c r="C714" s="103" t="s">
        <v>282</v>
      </c>
      <c r="D714" s="104">
        <v>0</v>
      </c>
      <c r="E714" s="111">
        <f t="shared" si="11"/>
        <v>0</v>
      </c>
      <c r="F714" s="105"/>
      <c r="G714" s="113" t="str">
        <f>IF(F714&gt;0,PRODUCT('Labor &amp; Overhead Input'!$H$5/'Materials Catalog Input'!F714),"0")</f>
        <v>0</v>
      </c>
      <c r="H714" s="106" t="s">
        <v>294</v>
      </c>
      <c r="I714" s="107" t="s">
        <v>20</v>
      </c>
    </row>
    <row r="715" spans="2:9">
      <c r="B715" s="198">
        <v>810</v>
      </c>
      <c r="C715" s="103" t="s">
        <v>282</v>
      </c>
      <c r="D715" s="104">
        <v>0</v>
      </c>
      <c r="E715" s="111">
        <f t="shared" si="11"/>
        <v>0</v>
      </c>
      <c r="F715" s="105"/>
      <c r="G715" s="113" t="str">
        <f>IF(F715&gt;0,PRODUCT('Labor &amp; Overhead Input'!$H$5/'Materials Catalog Input'!F715),"0")</f>
        <v>0</v>
      </c>
      <c r="H715" s="106" t="s">
        <v>294</v>
      </c>
      <c r="I715" s="107" t="s">
        <v>20</v>
      </c>
    </row>
    <row r="716" spans="2:9">
      <c r="B716" s="198">
        <v>811</v>
      </c>
      <c r="C716" s="103" t="s">
        <v>282</v>
      </c>
      <c r="D716" s="104">
        <v>0</v>
      </c>
      <c r="E716" s="111">
        <f t="shared" si="11"/>
        <v>0</v>
      </c>
      <c r="F716" s="105"/>
      <c r="G716" s="113" t="str">
        <f>IF(F716&gt;0,PRODUCT('Labor &amp; Overhead Input'!$H$5/'Materials Catalog Input'!F716),"0")</f>
        <v>0</v>
      </c>
      <c r="H716" s="106" t="s">
        <v>294</v>
      </c>
      <c r="I716" s="107" t="s">
        <v>20</v>
      </c>
    </row>
    <row r="717" spans="2:9">
      <c r="B717" s="198">
        <v>812</v>
      </c>
      <c r="C717" s="103" t="s">
        <v>282</v>
      </c>
      <c r="D717" s="104">
        <v>0</v>
      </c>
      <c r="E717" s="111">
        <f t="shared" si="11"/>
        <v>0</v>
      </c>
      <c r="F717" s="105"/>
      <c r="G717" s="113" t="str">
        <f>IF(F717&gt;0,PRODUCT('Labor &amp; Overhead Input'!$H$5/'Materials Catalog Input'!F717),"0")</f>
        <v>0</v>
      </c>
      <c r="H717" s="106" t="s">
        <v>294</v>
      </c>
      <c r="I717" s="107" t="s">
        <v>20</v>
      </c>
    </row>
    <row r="718" spans="2:9">
      <c r="B718" s="198">
        <v>813</v>
      </c>
      <c r="C718" s="103" t="s">
        <v>282</v>
      </c>
      <c r="D718" s="104">
        <v>0</v>
      </c>
      <c r="E718" s="111">
        <f t="shared" si="11"/>
        <v>0</v>
      </c>
      <c r="F718" s="105"/>
      <c r="G718" s="113" t="str">
        <f>IF(F718&gt;0,PRODUCT('Labor &amp; Overhead Input'!$H$5/'Materials Catalog Input'!F718),"0")</f>
        <v>0</v>
      </c>
      <c r="H718" s="106" t="s">
        <v>294</v>
      </c>
      <c r="I718" s="107" t="s">
        <v>20</v>
      </c>
    </row>
    <row r="719" spans="2:9">
      <c r="B719" s="198">
        <v>814</v>
      </c>
      <c r="C719" s="103" t="s">
        <v>282</v>
      </c>
      <c r="D719" s="104">
        <v>0</v>
      </c>
      <c r="E719" s="111">
        <f t="shared" si="11"/>
        <v>0</v>
      </c>
      <c r="F719" s="105"/>
      <c r="G719" s="113" t="str">
        <f>IF(F719&gt;0,PRODUCT('Labor &amp; Overhead Input'!$H$5/'Materials Catalog Input'!F719),"0")</f>
        <v>0</v>
      </c>
      <c r="H719" s="106" t="s">
        <v>294</v>
      </c>
      <c r="I719" s="107" t="s">
        <v>20</v>
      </c>
    </row>
    <row r="720" spans="2:9">
      <c r="B720" s="198">
        <v>815</v>
      </c>
      <c r="C720" s="103" t="s">
        <v>282</v>
      </c>
      <c r="D720" s="104">
        <v>0</v>
      </c>
      <c r="E720" s="111">
        <f t="shared" si="11"/>
        <v>0</v>
      </c>
      <c r="F720" s="105"/>
      <c r="G720" s="113" t="str">
        <f>IF(F720&gt;0,PRODUCT('Labor &amp; Overhead Input'!$H$5/'Materials Catalog Input'!F720),"0")</f>
        <v>0</v>
      </c>
      <c r="H720" s="106" t="s">
        <v>294</v>
      </c>
      <c r="I720" s="107" t="s">
        <v>20</v>
      </c>
    </row>
    <row r="721" spans="2:9">
      <c r="B721" s="198">
        <v>816</v>
      </c>
      <c r="C721" s="103" t="s">
        <v>282</v>
      </c>
      <c r="D721" s="104">
        <v>0</v>
      </c>
      <c r="E721" s="111">
        <f t="shared" si="11"/>
        <v>0</v>
      </c>
      <c r="F721" s="105"/>
      <c r="G721" s="113" t="str">
        <f>IF(F721&gt;0,PRODUCT('Labor &amp; Overhead Input'!$H$5/'Materials Catalog Input'!F721),"0")</f>
        <v>0</v>
      </c>
      <c r="H721" s="106" t="s">
        <v>294</v>
      </c>
      <c r="I721" s="107" t="s">
        <v>20</v>
      </c>
    </row>
    <row r="722" spans="2:9">
      <c r="B722" s="198">
        <v>817</v>
      </c>
      <c r="C722" s="103" t="s">
        <v>282</v>
      </c>
      <c r="D722" s="104">
        <v>0</v>
      </c>
      <c r="E722" s="111">
        <f t="shared" si="11"/>
        <v>0</v>
      </c>
      <c r="F722" s="105"/>
      <c r="G722" s="113" t="str">
        <f>IF(F722&gt;0,PRODUCT('Labor &amp; Overhead Input'!$H$5/'Materials Catalog Input'!F722),"0")</f>
        <v>0</v>
      </c>
      <c r="H722" s="106" t="s">
        <v>294</v>
      </c>
      <c r="I722" s="107" t="s">
        <v>20</v>
      </c>
    </row>
    <row r="723" spans="2:9">
      <c r="B723" s="198">
        <v>818</v>
      </c>
      <c r="C723" s="103" t="s">
        <v>282</v>
      </c>
      <c r="D723" s="104">
        <v>0</v>
      </c>
      <c r="E723" s="111">
        <f t="shared" si="11"/>
        <v>0</v>
      </c>
      <c r="F723" s="105"/>
      <c r="G723" s="113" t="str">
        <f>IF(F723&gt;0,PRODUCT('Labor &amp; Overhead Input'!$H$5/'Materials Catalog Input'!F723),"0")</f>
        <v>0</v>
      </c>
      <c r="H723" s="106" t="s">
        <v>294</v>
      </c>
      <c r="I723" s="107" t="s">
        <v>20</v>
      </c>
    </row>
    <row r="724" spans="2:9">
      <c r="B724" s="198">
        <v>819</v>
      </c>
      <c r="C724" s="103" t="s">
        <v>282</v>
      </c>
      <c r="D724" s="104">
        <v>0</v>
      </c>
      <c r="E724" s="111">
        <f t="shared" si="11"/>
        <v>0</v>
      </c>
      <c r="F724" s="105"/>
      <c r="G724" s="113" t="str">
        <f>IF(F724&gt;0,PRODUCT('Labor &amp; Overhead Input'!$H$5/'Materials Catalog Input'!F724),"0")</f>
        <v>0</v>
      </c>
      <c r="H724" s="106" t="s">
        <v>294</v>
      </c>
      <c r="I724" s="107" t="s">
        <v>20</v>
      </c>
    </row>
    <row r="725" spans="2:9">
      <c r="B725" s="198">
        <v>820</v>
      </c>
      <c r="C725" s="103" t="s">
        <v>282</v>
      </c>
      <c r="D725" s="104">
        <v>0</v>
      </c>
      <c r="E725" s="111">
        <f t="shared" si="11"/>
        <v>0</v>
      </c>
      <c r="F725" s="105"/>
      <c r="G725" s="113" t="str">
        <f>IF(F725&gt;0,PRODUCT('Labor &amp; Overhead Input'!$H$5/'Materials Catalog Input'!F725),"0")</f>
        <v>0</v>
      </c>
      <c r="H725" s="106" t="s">
        <v>294</v>
      </c>
      <c r="I725" s="107" t="s">
        <v>20</v>
      </c>
    </row>
    <row r="726" spans="2:9">
      <c r="B726" s="198">
        <v>821</v>
      </c>
      <c r="C726" s="103" t="s">
        <v>282</v>
      </c>
      <c r="D726" s="104">
        <v>0</v>
      </c>
      <c r="E726" s="111">
        <f t="shared" si="11"/>
        <v>0</v>
      </c>
      <c r="F726" s="105"/>
      <c r="G726" s="113" t="str">
        <f>IF(F726&gt;0,PRODUCT('Labor &amp; Overhead Input'!$H$5/'Materials Catalog Input'!F726),"0")</f>
        <v>0</v>
      </c>
      <c r="H726" s="106" t="s">
        <v>294</v>
      </c>
      <c r="I726" s="107" t="s">
        <v>20</v>
      </c>
    </row>
    <row r="727" spans="2:9">
      <c r="B727" s="198">
        <v>822</v>
      </c>
      <c r="C727" s="103" t="s">
        <v>282</v>
      </c>
      <c r="D727" s="104">
        <v>0</v>
      </c>
      <c r="E727" s="111">
        <f t="shared" si="11"/>
        <v>0</v>
      </c>
      <c r="F727" s="105"/>
      <c r="G727" s="113" t="str">
        <f>IF(F727&gt;0,PRODUCT('Labor &amp; Overhead Input'!$H$5/'Materials Catalog Input'!F727),"0")</f>
        <v>0</v>
      </c>
      <c r="H727" s="106" t="s">
        <v>294</v>
      </c>
      <c r="I727" s="107" t="s">
        <v>20</v>
      </c>
    </row>
    <row r="728" spans="2:9">
      <c r="B728" s="198">
        <v>823</v>
      </c>
      <c r="C728" s="103" t="s">
        <v>282</v>
      </c>
      <c r="D728" s="104">
        <v>0</v>
      </c>
      <c r="E728" s="111">
        <f t="shared" si="11"/>
        <v>0</v>
      </c>
      <c r="F728" s="105"/>
      <c r="G728" s="113" t="str">
        <f>IF(F728&gt;0,PRODUCT('Labor &amp; Overhead Input'!$H$5/'Materials Catalog Input'!F728),"0")</f>
        <v>0</v>
      </c>
      <c r="H728" s="106" t="s">
        <v>294</v>
      </c>
      <c r="I728" s="107" t="s">
        <v>20</v>
      </c>
    </row>
    <row r="729" spans="2:9">
      <c r="B729" s="198">
        <v>824</v>
      </c>
      <c r="C729" s="103" t="s">
        <v>282</v>
      </c>
      <c r="D729" s="104">
        <v>0</v>
      </c>
      <c r="E729" s="111">
        <f t="shared" si="11"/>
        <v>0</v>
      </c>
      <c r="F729" s="105"/>
      <c r="G729" s="113" t="str">
        <f>IF(F729&gt;0,PRODUCT('Labor &amp; Overhead Input'!$H$5/'Materials Catalog Input'!F729),"0")</f>
        <v>0</v>
      </c>
      <c r="H729" s="106" t="s">
        <v>294</v>
      </c>
      <c r="I729" s="107" t="s">
        <v>20</v>
      </c>
    </row>
    <row r="730" spans="2:9">
      <c r="B730" s="198">
        <v>825</v>
      </c>
      <c r="C730" s="103" t="s">
        <v>282</v>
      </c>
      <c r="D730" s="104">
        <v>0</v>
      </c>
      <c r="E730" s="111">
        <f t="shared" si="11"/>
        <v>0</v>
      </c>
      <c r="F730" s="105"/>
      <c r="G730" s="113" t="str">
        <f>IF(F730&gt;0,PRODUCT('Labor &amp; Overhead Input'!$H$5/'Materials Catalog Input'!F730),"0")</f>
        <v>0</v>
      </c>
      <c r="H730" s="106" t="s">
        <v>294</v>
      </c>
      <c r="I730" s="107" t="s">
        <v>20</v>
      </c>
    </row>
    <row r="731" spans="2:9">
      <c r="B731" s="198">
        <v>826</v>
      </c>
      <c r="C731" s="103" t="s">
        <v>282</v>
      </c>
      <c r="D731" s="104">
        <v>0</v>
      </c>
      <c r="E731" s="111">
        <f t="shared" si="11"/>
        <v>0</v>
      </c>
      <c r="F731" s="105"/>
      <c r="G731" s="113" t="str">
        <f>IF(F731&gt;0,PRODUCT('Labor &amp; Overhead Input'!$H$5/'Materials Catalog Input'!F731),"0")</f>
        <v>0</v>
      </c>
      <c r="H731" s="106" t="s">
        <v>294</v>
      </c>
      <c r="I731" s="107" t="s">
        <v>20</v>
      </c>
    </row>
    <row r="732" spans="2:9">
      <c r="B732" s="198">
        <v>827</v>
      </c>
      <c r="C732" s="103" t="s">
        <v>282</v>
      </c>
      <c r="D732" s="104">
        <v>0</v>
      </c>
      <c r="E732" s="111">
        <f t="shared" si="11"/>
        <v>0</v>
      </c>
      <c r="F732" s="105"/>
      <c r="G732" s="113" t="str">
        <f>IF(F732&gt;0,PRODUCT('Labor &amp; Overhead Input'!$H$5/'Materials Catalog Input'!F732),"0")</f>
        <v>0</v>
      </c>
      <c r="H732" s="106" t="s">
        <v>294</v>
      </c>
      <c r="I732" s="107" t="s">
        <v>20</v>
      </c>
    </row>
    <row r="733" spans="2:9">
      <c r="B733" s="198">
        <v>828</v>
      </c>
      <c r="C733" s="103" t="s">
        <v>282</v>
      </c>
      <c r="D733" s="104">
        <v>0</v>
      </c>
      <c r="E733" s="111">
        <f t="shared" si="11"/>
        <v>0</v>
      </c>
      <c r="F733" s="105"/>
      <c r="G733" s="113" t="str">
        <f>IF(F733&gt;0,PRODUCT('Labor &amp; Overhead Input'!$H$5/'Materials Catalog Input'!F733),"0")</f>
        <v>0</v>
      </c>
      <c r="H733" s="106" t="s">
        <v>294</v>
      </c>
      <c r="I733" s="107" t="s">
        <v>20</v>
      </c>
    </row>
    <row r="734" spans="2:9">
      <c r="B734" s="198">
        <v>829</v>
      </c>
      <c r="C734" s="103" t="s">
        <v>282</v>
      </c>
      <c r="D734" s="104">
        <v>0</v>
      </c>
      <c r="E734" s="111">
        <f t="shared" si="11"/>
        <v>0</v>
      </c>
      <c r="F734" s="105"/>
      <c r="G734" s="113" t="str">
        <f>IF(F734&gt;0,PRODUCT('Labor &amp; Overhead Input'!$H$5/'Materials Catalog Input'!F734),"0")</f>
        <v>0</v>
      </c>
      <c r="H734" s="106" t="s">
        <v>294</v>
      </c>
      <c r="I734" s="107" t="s">
        <v>20</v>
      </c>
    </row>
    <row r="735" spans="2:9">
      <c r="B735" s="198">
        <v>830</v>
      </c>
      <c r="C735" s="103" t="s">
        <v>282</v>
      </c>
      <c r="D735" s="104">
        <v>0</v>
      </c>
      <c r="E735" s="111">
        <f t="shared" si="11"/>
        <v>0</v>
      </c>
      <c r="F735" s="105"/>
      <c r="G735" s="113" t="str">
        <f>IF(F735&gt;0,PRODUCT('Labor &amp; Overhead Input'!$H$5/'Materials Catalog Input'!F735),"0")</f>
        <v>0</v>
      </c>
      <c r="H735" s="106" t="s">
        <v>294</v>
      </c>
      <c r="I735" s="107" t="s">
        <v>20</v>
      </c>
    </row>
    <row r="736" spans="2:9">
      <c r="B736" s="198">
        <v>831</v>
      </c>
      <c r="C736" s="103" t="s">
        <v>282</v>
      </c>
      <c r="D736" s="104">
        <v>0</v>
      </c>
      <c r="E736" s="111">
        <f t="shared" si="11"/>
        <v>0</v>
      </c>
      <c r="F736" s="105"/>
      <c r="G736" s="113" t="str">
        <f>IF(F736&gt;0,PRODUCT('Labor &amp; Overhead Input'!$H$5/'Materials Catalog Input'!F736),"0")</f>
        <v>0</v>
      </c>
      <c r="H736" s="106" t="s">
        <v>294</v>
      </c>
      <c r="I736" s="107" t="s">
        <v>20</v>
      </c>
    </row>
    <row r="737" spans="2:9">
      <c r="B737" s="198">
        <v>832</v>
      </c>
      <c r="C737" s="103" t="s">
        <v>282</v>
      </c>
      <c r="D737" s="104">
        <v>0</v>
      </c>
      <c r="E737" s="111">
        <f t="shared" si="11"/>
        <v>0</v>
      </c>
      <c r="F737" s="105"/>
      <c r="G737" s="113" t="str">
        <f>IF(F737&gt;0,PRODUCT('Labor &amp; Overhead Input'!$H$5/'Materials Catalog Input'!F737),"0")</f>
        <v>0</v>
      </c>
      <c r="H737" s="106" t="s">
        <v>294</v>
      </c>
      <c r="I737" s="107" t="s">
        <v>20</v>
      </c>
    </row>
    <row r="738" spans="2:9">
      <c r="B738" s="198">
        <v>833</v>
      </c>
      <c r="C738" s="103" t="s">
        <v>282</v>
      </c>
      <c r="D738" s="104">
        <v>0</v>
      </c>
      <c r="E738" s="111">
        <f t="shared" si="11"/>
        <v>0</v>
      </c>
      <c r="F738" s="105"/>
      <c r="G738" s="113" t="str">
        <f>IF(F738&gt;0,PRODUCT('Labor &amp; Overhead Input'!$H$5/'Materials Catalog Input'!F738),"0")</f>
        <v>0</v>
      </c>
      <c r="H738" s="106" t="s">
        <v>294</v>
      </c>
      <c r="I738" s="107" t="s">
        <v>20</v>
      </c>
    </row>
    <row r="739" spans="2:9">
      <c r="B739" s="198">
        <v>834</v>
      </c>
      <c r="C739" s="103" t="s">
        <v>282</v>
      </c>
      <c r="D739" s="104">
        <v>0</v>
      </c>
      <c r="E739" s="111">
        <f t="shared" si="11"/>
        <v>0</v>
      </c>
      <c r="F739" s="105"/>
      <c r="G739" s="113" t="str">
        <f>IF(F739&gt;0,PRODUCT('Labor &amp; Overhead Input'!$H$5/'Materials Catalog Input'!F739),"0")</f>
        <v>0</v>
      </c>
      <c r="H739" s="106" t="s">
        <v>294</v>
      </c>
      <c r="I739" s="107" t="s">
        <v>20</v>
      </c>
    </row>
    <row r="740" spans="2:9">
      <c r="B740" s="198">
        <v>835</v>
      </c>
      <c r="C740" s="103" t="s">
        <v>282</v>
      </c>
      <c r="D740" s="104">
        <v>0</v>
      </c>
      <c r="E740" s="111">
        <f t="shared" si="11"/>
        <v>0</v>
      </c>
      <c r="F740" s="105"/>
      <c r="G740" s="113" t="str">
        <f>IF(F740&gt;0,PRODUCT('Labor &amp; Overhead Input'!$H$5/'Materials Catalog Input'!F740),"0")</f>
        <v>0</v>
      </c>
      <c r="H740" s="106" t="s">
        <v>294</v>
      </c>
      <c r="I740" s="107" t="s">
        <v>20</v>
      </c>
    </row>
    <row r="741" spans="2:9">
      <c r="B741" s="198">
        <v>836</v>
      </c>
      <c r="C741" s="103" t="s">
        <v>282</v>
      </c>
      <c r="D741" s="104">
        <v>0</v>
      </c>
      <c r="E741" s="111">
        <f t="shared" si="11"/>
        <v>0</v>
      </c>
      <c r="F741" s="105"/>
      <c r="G741" s="113" t="str">
        <f>IF(F741&gt;0,PRODUCT('Labor &amp; Overhead Input'!$H$5/'Materials Catalog Input'!F741),"0")</f>
        <v>0</v>
      </c>
      <c r="H741" s="106" t="s">
        <v>294</v>
      </c>
      <c r="I741" s="107" t="s">
        <v>20</v>
      </c>
    </row>
    <row r="742" spans="2:9">
      <c r="B742" s="198">
        <v>837</v>
      </c>
      <c r="C742" s="103" t="s">
        <v>282</v>
      </c>
      <c r="D742" s="104">
        <v>0</v>
      </c>
      <c r="E742" s="111">
        <f t="shared" si="11"/>
        <v>0</v>
      </c>
      <c r="F742" s="105"/>
      <c r="G742" s="113" t="str">
        <f>IF(F742&gt;0,PRODUCT('Labor &amp; Overhead Input'!$H$5/'Materials Catalog Input'!F742),"0")</f>
        <v>0</v>
      </c>
      <c r="H742" s="106" t="s">
        <v>294</v>
      </c>
      <c r="I742" s="107" t="s">
        <v>20</v>
      </c>
    </row>
    <row r="743" spans="2:9">
      <c r="B743" s="198">
        <v>838</v>
      </c>
      <c r="C743" s="103" t="s">
        <v>282</v>
      </c>
      <c r="D743" s="104">
        <v>0</v>
      </c>
      <c r="E743" s="111">
        <f t="shared" si="11"/>
        <v>0</v>
      </c>
      <c r="F743" s="105"/>
      <c r="G743" s="113" t="str">
        <f>IF(F743&gt;0,PRODUCT('Labor &amp; Overhead Input'!$H$5/'Materials Catalog Input'!F743),"0")</f>
        <v>0</v>
      </c>
      <c r="H743" s="106" t="s">
        <v>294</v>
      </c>
      <c r="I743" s="107" t="s">
        <v>20</v>
      </c>
    </row>
    <row r="744" spans="2:9">
      <c r="B744" s="198">
        <v>839</v>
      </c>
      <c r="C744" s="103" t="s">
        <v>282</v>
      </c>
      <c r="D744" s="104">
        <v>0</v>
      </c>
      <c r="E744" s="111">
        <f t="shared" si="11"/>
        <v>0</v>
      </c>
      <c r="F744" s="105"/>
      <c r="G744" s="113" t="str">
        <f>IF(F744&gt;0,PRODUCT('Labor &amp; Overhead Input'!$H$5/'Materials Catalog Input'!F744),"0")</f>
        <v>0</v>
      </c>
      <c r="H744" s="106" t="s">
        <v>294</v>
      </c>
      <c r="I744" s="107" t="s">
        <v>20</v>
      </c>
    </row>
    <row r="745" spans="2:9">
      <c r="B745" s="198">
        <v>840</v>
      </c>
      <c r="C745" s="103" t="s">
        <v>282</v>
      </c>
      <c r="D745" s="104">
        <v>0</v>
      </c>
      <c r="E745" s="111">
        <f t="shared" si="11"/>
        <v>0</v>
      </c>
      <c r="F745" s="105"/>
      <c r="G745" s="113" t="str">
        <f>IF(F745&gt;0,PRODUCT('Labor &amp; Overhead Input'!$H$5/'Materials Catalog Input'!F745),"0")</f>
        <v>0</v>
      </c>
      <c r="H745" s="106" t="s">
        <v>294</v>
      </c>
      <c r="I745" s="107" t="s">
        <v>20</v>
      </c>
    </row>
    <row r="746" spans="2:9">
      <c r="B746" s="198">
        <v>841</v>
      </c>
      <c r="C746" s="103" t="s">
        <v>282</v>
      </c>
      <c r="D746" s="104">
        <v>0</v>
      </c>
      <c r="E746" s="111">
        <f t="shared" si="11"/>
        <v>0</v>
      </c>
      <c r="F746" s="105"/>
      <c r="G746" s="113" t="str">
        <f>IF(F746&gt;0,PRODUCT('Labor &amp; Overhead Input'!$H$5/'Materials Catalog Input'!F746),"0")</f>
        <v>0</v>
      </c>
      <c r="H746" s="106" t="s">
        <v>294</v>
      </c>
      <c r="I746" s="107" t="s">
        <v>20</v>
      </c>
    </row>
    <row r="747" spans="2:9">
      <c r="B747" s="198">
        <v>842</v>
      </c>
      <c r="C747" s="103" t="s">
        <v>282</v>
      </c>
      <c r="D747" s="104">
        <v>0</v>
      </c>
      <c r="E747" s="111">
        <f t="shared" si="11"/>
        <v>0</v>
      </c>
      <c r="F747" s="105"/>
      <c r="G747" s="113" t="str">
        <f>IF(F747&gt;0,PRODUCT('Labor &amp; Overhead Input'!$H$5/'Materials Catalog Input'!F747),"0")</f>
        <v>0</v>
      </c>
      <c r="H747" s="106" t="s">
        <v>294</v>
      </c>
      <c r="I747" s="107" t="s">
        <v>20</v>
      </c>
    </row>
    <row r="748" spans="2:9">
      <c r="B748" s="198">
        <v>843</v>
      </c>
      <c r="C748" s="103" t="s">
        <v>282</v>
      </c>
      <c r="D748" s="104">
        <v>0</v>
      </c>
      <c r="E748" s="111">
        <f t="shared" si="11"/>
        <v>0</v>
      </c>
      <c r="F748" s="105"/>
      <c r="G748" s="113" t="str">
        <f>IF(F748&gt;0,PRODUCT('Labor &amp; Overhead Input'!$H$5/'Materials Catalog Input'!F748),"0")</f>
        <v>0</v>
      </c>
      <c r="H748" s="106" t="s">
        <v>294</v>
      </c>
      <c r="I748" s="107" t="s">
        <v>20</v>
      </c>
    </row>
    <row r="749" spans="2:9">
      <c r="B749" s="198">
        <v>844</v>
      </c>
      <c r="C749" s="103" t="s">
        <v>282</v>
      </c>
      <c r="D749" s="104">
        <v>0</v>
      </c>
      <c r="E749" s="111">
        <f t="shared" si="11"/>
        <v>0</v>
      </c>
      <c r="F749" s="105"/>
      <c r="G749" s="113" t="str">
        <f>IF(F749&gt;0,PRODUCT('Labor &amp; Overhead Input'!$H$5/'Materials Catalog Input'!F749),"0")</f>
        <v>0</v>
      </c>
      <c r="H749" s="106" t="s">
        <v>294</v>
      </c>
      <c r="I749" s="107" t="s">
        <v>20</v>
      </c>
    </row>
    <row r="750" spans="2:9">
      <c r="B750" s="198">
        <v>845</v>
      </c>
      <c r="C750" s="103" t="s">
        <v>282</v>
      </c>
      <c r="D750" s="104">
        <v>0</v>
      </c>
      <c r="E750" s="111">
        <f t="shared" si="11"/>
        <v>0</v>
      </c>
      <c r="F750" s="105"/>
      <c r="G750" s="113" t="str">
        <f>IF(F750&gt;0,PRODUCT('Labor &amp; Overhead Input'!$H$5/'Materials Catalog Input'!F750),"0")</f>
        <v>0</v>
      </c>
      <c r="H750" s="106" t="s">
        <v>294</v>
      </c>
      <c r="I750" s="107" t="s">
        <v>20</v>
      </c>
    </row>
    <row r="751" spans="2:9">
      <c r="B751" s="198">
        <v>846</v>
      </c>
      <c r="C751" s="103" t="s">
        <v>282</v>
      </c>
      <c r="D751" s="104">
        <v>0</v>
      </c>
      <c r="E751" s="111">
        <f t="shared" si="11"/>
        <v>0</v>
      </c>
      <c r="F751" s="105"/>
      <c r="G751" s="113" t="str">
        <f>IF(F751&gt;0,PRODUCT('Labor &amp; Overhead Input'!$H$5/'Materials Catalog Input'!F751),"0")</f>
        <v>0</v>
      </c>
      <c r="H751" s="106" t="s">
        <v>294</v>
      </c>
      <c r="I751" s="107" t="s">
        <v>20</v>
      </c>
    </row>
    <row r="752" spans="2:9">
      <c r="B752" s="198">
        <v>847</v>
      </c>
      <c r="C752" s="103" t="s">
        <v>282</v>
      </c>
      <c r="D752" s="104">
        <v>0</v>
      </c>
      <c r="E752" s="111">
        <f t="shared" si="11"/>
        <v>0</v>
      </c>
      <c r="F752" s="105"/>
      <c r="G752" s="113" t="str">
        <f>IF(F752&gt;0,PRODUCT('Labor &amp; Overhead Input'!$H$5/'Materials Catalog Input'!F752),"0")</f>
        <v>0</v>
      </c>
      <c r="H752" s="106" t="s">
        <v>294</v>
      </c>
      <c r="I752" s="107" t="s">
        <v>20</v>
      </c>
    </row>
    <row r="753" spans="2:9">
      <c r="B753" s="198">
        <v>848</v>
      </c>
      <c r="C753" s="103" t="s">
        <v>282</v>
      </c>
      <c r="D753" s="104">
        <v>0</v>
      </c>
      <c r="E753" s="111">
        <f t="shared" si="11"/>
        <v>0</v>
      </c>
      <c r="F753" s="105"/>
      <c r="G753" s="113" t="str">
        <f>IF(F753&gt;0,PRODUCT('Labor &amp; Overhead Input'!$H$5/'Materials Catalog Input'!F753),"0")</f>
        <v>0</v>
      </c>
      <c r="H753" s="106" t="s">
        <v>294</v>
      </c>
      <c r="I753" s="107" t="s">
        <v>20</v>
      </c>
    </row>
    <row r="754" spans="2:9">
      <c r="B754" s="198">
        <v>849</v>
      </c>
      <c r="C754" s="103" t="s">
        <v>282</v>
      </c>
      <c r="D754" s="104">
        <v>0</v>
      </c>
      <c r="E754" s="111">
        <f t="shared" si="11"/>
        <v>0</v>
      </c>
      <c r="F754" s="105"/>
      <c r="G754" s="113" t="str">
        <f>IF(F754&gt;0,PRODUCT('Labor &amp; Overhead Input'!$H$5/'Materials Catalog Input'!F754),"0")</f>
        <v>0</v>
      </c>
      <c r="H754" s="106" t="s">
        <v>294</v>
      </c>
      <c r="I754" s="107" t="s">
        <v>20</v>
      </c>
    </row>
    <row r="755" spans="2:9">
      <c r="B755" s="198">
        <v>850</v>
      </c>
      <c r="C755" s="103" t="s">
        <v>282</v>
      </c>
      <c r="D755" s="104">
        <v>0</v>
      </c>
      <c r="E755" s="111">
        <f t="shared" si="11"/>
        <v>0</v>
      </c>
      <c r="F755" s="105"/>
      <c r="G755" s="113" t="str">
        <f>IF(F755&gt;0,PRODUCT('Labor &amp; Overhead Input'!$H$5/'Materials Catalog Input'!F755),"0")</f>
        <v>0</v>
      </c>
      <c r="H755" s="106" t="s">
        <v>294</v>
      </c>
      <c r="I755" s="107" t="s">
        <v>20</v>
      </c>
    </row>
    <row r="756" spans="2:9">
      <c r="B756" s="198">
        <v>851</v>
      </c>
      <c r="C756" s="103" t="s">
        <v>282</v>
      </c>
      <c r="D756" s="104">
        <v>0</v>
      </c>
      <c r="E756" s="111">
        <f t="shared" si="11"/>
        <v>0</v>
      </c>
      <c r="F756" s="105"/>
      <c r="G756" s="113" t="str">
        <f>IF(F756&gt;0,PRODUCT('Labor &amp; Overhead Input'!$H$5/'Materials Catalog Input'!F756),"0")</f>
        <v>0</v>
      </c>
      <c r="H756" s="106" t="s">
        <v>294</v>
      </c>
      <c r="I756" s="107" t="s">
        <v>20</v>
      </c>
    </row>
    <row r="757" spans="2:9">
      <c r="B757" s="198">
        <v>852</v>
      </c>
      <c r="C757" s="103" t="s">
        <v>282</v>
      </c>
      <c r="D757" s="104">
        <v>0</v>
      </c>
      <c r="E757" s="111">
        <f t="shared" si="11"/>
        <v>0</v>
      </c>
      <c r="F757" s="105"/>
      <c r="G757" s="113" t="str">
        <f>IF(F757&gt;0,PRODUCT('Labor &amp; Overhead Input'!$H$5/'Materials Catalog Input'!F757),"0")</f>
        <v>0</v>
      </c>
      <c r="H757" s="106" t="s">
        <v>294</v>
      </c>
      <c r="I757" s="107" t="s">
        <v>20</v>
      </c>
    </row>
    <row r="758" spans="2:9">
      <c r="B758" s="198">
        <v>853</v>
      </c>
      <c r="C758" s="103" t="s">
        <v>282</v>
      </c>
      <c r="D758" s="104">
        <v>0</v>
      </c>
      <c r="E758" s="111">
        <f t="shared" si="11"/>
        <v>0</v>
      </c>
      <c r="F758" s="105"/>
      <c r="G758" s="113" t="str">
        <f>IF(F758&gt;0,PRODUCT('Labor &amp; Overhead Input'!$H$5/'Materials Catalog Input'!F758),"0")</f>
        <v>0</v>
      </c>
      <c r="H758" s="106" t="s">
        <v>294</v>
      </c>
      <c r="I758" s="107" t="s">
        <v>20</v>
      </c>
    </row>
    <row r="759" spans="2:9">
      <c r="B759" s="198">
        <v>854</v>
      </c>
      <c r="C759" s="103" t="s">
        <v>282</v>
      </c>
      <c r="D759" s="104">
        <v>0</v>
      </c>
      <c r="E759" s="111">
        <f t="shared" si="11"/>
        <v>0</v>
      </c>
      <c r="F759" s="105"/>
      <c r="G759" s="113" t="str">
        <f>IF(F759&gt;0,PRODUCT('Labor &amp; Overhead Input'!$H$5/'Materials Catalog Input'!F759),"0")</f>
        <v>0</v>
      </c>
      <c r="H759" s="106" t="s">
        <v>294</v>
      </c>
      <c r="I759" s="107" t="s">
        <v>20</v>
      </c>
    </row>
    <row r="760" spans="2:9">
      <c r="B760" s="198">
        <v>855</v>
      </c>
      <c r="C760" s="103" t="s">
        <v>282</v>
      </c>
      <c r="D760" s="104">
        <v>0</v>
      </c>
      <c r="E760" s="111">
        <f t="shared" si="11"/>
        <v>0</v>
      </c>
      <c r="F760" s="105"/>
      <c r="G760" s="113" t="str">
        <f>IF(F760&gt;0,PRODUCT('Labor &amp; Overhead Input'!$H$5/'Materials Catalog Input'!F760),"0")</f>
        <v>0</v>
      </c>
      <c r="H760" s="106" t="s">
        <v>294</v>
      </c>
      <c r="I760" s="107" t="s">
        <v>20</v>
      </c>
    </row>
    <row r="761" spans="2:9">
      <c r="B761" s="198">
        <v>856</v>
      </c>
      <c r="C761" s="103" t="s">
        <v>282</v>
      </c>
      <c r="D761" s="104">
        <v>0</v>
      </c>
      <c r="E761" s="111">
        <f t="shared" si="11"/>
        <v>0</v>
      </c>
      <c r="F761" s="105"/>
      <c r="G761" s="113" t="str">
        <f>IF(F761&gt;0,PRODUCT('Labor &amp; Overhead Input'!$H$5/'Materials Catalog Input'!F761),"0")</f>
        <v>0</v>
      </c>
      <c r="H761" s="106" t="s">
        <v>294</v>
      </c>
      <c r="I761" s="107" t="s">
        <v>20</v>
      </c>
    </row>
    <row r="762" spans="2:9">
      <c r="B762" s="198">
        <v>857</v>
      </c>
      <c r="C762" s="103" t="s">
        <v>282</v>
      </c>
      <c r="D762" s="104">
        <v>0</v>
      </c>
      <c r="E762" s="111">
        <f t="shared" si="11"/>
        <v>0</v>
      </c>
      <c r="F762" s="105"/>
      <c r="G762" s="113" t="str">
        <f>IF(F762&gt;0,PRODUCT('Labor &amp; Overhead Input'!$H$5/'Materials Catalog Input'!F762),"0")</f>
        <v>0</v>
      </c>
      <c r="H762" s="106" t="s">
        <v>294</v>
      </c>
      <c r="I762" s="107" t="s">
        <v>20</v>
      </c>
    </row>
    <row r="763" spans="2:9">
      <c r="B763" s="198">
        <v>858</v>
      </c>
      <c r="C763" s="103" t="s">
        <v>282</v>
      </c>
      <c r="D763" s="104">
        <v>0</v>
      </c>
      <c r="E763" s="111">
        <f t="shared" si="11"/>
        <v>0</v>
      </c>
      <c r="F763" s="105"/>
      <c r="G763" s="113" t="str">
        <f>IF(F763&gt;0,PRODUCT('Labor &amp; Overhead Input'!$H$5/'Materials Catalog Input'!F763),"0")</f>
        <v>0</v>
      </c>
      <c r="H763" s="106" t="s">
        <v>294</v>
      </c>
      <c r="I763" s="107" t="s">
        <v>20</v>
      </c>
    </row>
    <row r="764" spans="2:9">
      <c r="B764" s="198">
        <v>859</v>
      </c>
      <c r="C764" s="103" t="s">
        <v>282</v>
      </c>
      <c r="D764" s="104">
        <v>0</v>
      </c>
      <c r="E764" s="111">
        <f t="shared" si="11"/>
        <v>0</v>
      </c>
      <c r="F764" s="105"/>
      <c r="G764" s="113" t="str">
        <f>IF(F764&gt;0,PRODUCT('Labor &amp; Overhead Input'!$H$5/'Materials Catalog Input'!F764),"0")</f>
        <v>0</v>
      </c>
      <c r="H764" s="106" t="s">
        <v>294</v>
      </c>
      <c r="I764" s="107" t="s">
        <v>20</v>
      </c>
    </row>
    <row r="765" spans="2:9">
      <c r="B765" s="198">
        <v>860</v>
      </c>
      <c r="C765" s="103" t="s">
        <v>282</v>
      </c>
      <c r="D765" s="104">
        <v>0</v>
      </c>
      <c r="E765" s="111">
        <f t="shared" si="11"/>
        <v>0</v>
      </c>
      <c r="F765" s="105"/>
      <c r="G765" s="113" t="str">
        <f>IF(F765&gt;0,PRODUCT('Labor &amp; Overhead Input'!$H$5/'Materials Catalog Input'!F765),"0")</f>
        <v>0</v>
      </c>
      <c r="H765" s="106" t="s">
        <v>294</v>
      </c>
      <c r="I765" s="107" t="s">
        <v>20</v>
      </c>
    </row>
    <row r="766" spans="2:9">
      <c r="B766" s="198">
        <v>861</v>
      </c>
      <c r="C766" s="103" t="s">
        <v>282</v>
      </c>
      <c r="D766" s="104">
        <v>0</v>
      </c>
      <c r="E766" s="111">
        <f t="shared" si="11"/>
        <v>0</v>
      </c>
      <c r="F766" s="105"/>
      <c r="G766" s="113" t="str">
        <f>IF(F766&gt;0,PRODUCT('Labor &amp; Overhead Input'!$H$5/'Materials Catalog Input'!F766),"0")</f>
        <v>0</v>
      </c>
      <c r="H766" s="106" t="s">
        <v>294</v>
      </c>
      <c r="I766" s="107" t="s">
        <v>20</v>
      </c>
    </row>
    <row r="767" spans="2:9">
      <c r="B767" s="198">
        <v>862</v>
      </c>
      <c r="C767" s="103" t="s">
        <v>282</v>
      </c>
      <c r="D767" s="104">
        <v>0</v>
      </c>
      <c r="E767" s="111">
        <f t="shared" si="11"/>
        <v>0</v>
      </c>
      <c r="F767" s="105"/>
      <c r="G767" s="113" t="str">
        <f>IF(F767&gt;0,PRODUCT('Labor &amp; Overhead Input'!$H$5/'Materials Catalog Input'!F767),"0")</f>
        <v>0</v>
      </c>
      <c r="H767" s="106" t="s">
        <v>294</v>
      </c>
      <c r="I767" s="107" t="s">
        <v>20</v>
      </c>
    </row>
    <row r="768" spans="2:9">
      <c r="B768" s="198">
        <v>863</v>
      </c>
      <c r="C768" s="103" t="s">
        <v>282</v>
      </c>
      <c r="D768" s="104">
        <v>0</v>
      </c>
      <c r="E768" s="111">
        <f t="shared" si="11"/>
        <v>0</v>
      </c>
      <c r="F768" s="105"/>
      <c r="G768" s="113" t="str">
        <f>IF(F768&gt;0,PRODUCT('Labor &amp; Overhead Input'!$H$5/'Materials Catalog Input'!F768),"0")</f>
        <v>0</v>
      </c>
      <c r="H768" s="106" t="s">
        <v>294</v>
      </c>
      <c r="I768" s="107" t="s">
        <v>20</v>
      </c>
    </row>
    <row r="769" spans="2:9">
      <c r="B769" s="198">
        <v>864</v>
      </c>
      <c r="C769" s="103" t="s">
        <v>282</v>
      </c>
      <c r="D769" s="104">
        <v>0</v>
      </c>
      <c r="E769" s="111">
        <f t="shared" si="11"/>
        <v>0</v>
      </c>
      <c r="F769" s="105"/>
      <c r="G769" s="113" t="str">
        <f>IF(F769&gt;0,PRODUCT('Labor &amp; Overhead Input'!$H$5/'Materials Catalog Input'!F769),"0")</f>
        <v>0</v>
      </c>
      <c r="H769" s="106" t="s">
        <v>294</v>
      </c>
      <c r="I769" s="107" t="s">
        <v>20</v>
      </c>
    </row>
    <row r="770" spans="2:9">
      <c r="B770" s="198">
        <v>865</v>
      </c>
      <c r="C770" s="103" t="s">
        <v>282</v>
      </c>
      <c r="D770" s="104">
        <v>0</v>
      </c>
      <c r="E770" s="111">
        <f t="shared" si="11"/>
        <v>0</v>
      </c>
      <c r="F770" s="105"/>
      <c r="G770" s="113" t="str">
        <f>IF(F770&gt;0,PRODUCT('Labor &amp; Overhead Input'!$H$5/'Materials Catalog Input'!F770),"0")</f>
        <v>0</v>
      </c>
      <c r="H770" s="106" t="s">
        <v>294</v>
      </c>
      <c r="I770" s="107" t="s">
        <v>20</v>
      </c>
    </row>
    <row r="771" spans="2:9">
      <c r="B771" s="198">
        <v>866</v>
      </c>
      <c r="C771" s="103" t="s">
        <v>282</v>
      </c>
      <c r="D771" s="104">
        <v>0</v>
      </c>
      <c r="E771" s="111">
        <f t="shared" si="11"/>
        <v>0</v>
      </c>
      <c r="F771" s="105"/>
      <c r="G771" s="113" t="str">
        <f>IF(F771&gt;0,PRODUCT('Labor &amp; Overhead Input'!$H$5/'Materials Catalog Input'!F771),"0")</f>
        <v>0</v>
      </c>
      <c r="H771" s="106" t="s">
        <v>294</v>
      </c>
      <c r="I771" s="107" t="s">
        <v>20</v>
      </c>
    </row>
    <row r="772" spans="2:9">
      <c r="B772" s="198">
        <v>867</v>
      </c>
      <c r="C772" s="103" t="s">
        <v>282</v>
      </c>
      <c r="D772" s="104">
        <v>0</v>
      </c>
      <c r="E772" s="111">
        <f t="shared" si="11"/>
        <v>0</v>
      </c>
      <c r="F772" s="105"/>
      <c r="G772" s="113" t="str">
        <f>IF(F772&gt;0,PRODUCT('Labor &amp; Overhead Input'!$H$5/'Materials Catalog Input'!F772),"0")</f>
        <v>0</v>
      </c>
      <c r="H772" s="106" t="s">
        <v>294</v>
      </c>
      <c r="I772" s="107" t="s">
        <v>20</v>
      </c>
    </row>
    <row r="773" spans="2:9">
      <c r="B773" s="198">
        <v>868</v>
      </c>
      <c r="C773" s="103" t="s">
        <v>282</v>
      </c>
      <c r="D773" s="104">
        <v>0</v>
      </c>
      <c r="E773" s="111">
        <f t="shared" ref="E773:E836" si="12">D773*(1+$I$3)</f>
        <v>0</v>
      </c>
      <c r="F773" s="105"/>
      <c r="G773" s="113" t="str">
        <f>IF(F773&gt;0,PRODUCT('Labor &amp; Overhead Input'!$H$5/'Materials Catalog Input'!F773),"0")</f>
        <v>0</v>
      </c>
      <c r="H773" s="106" t="s">
        <v>294</v>
      </c>
      <c r="I773" s="107" t="s">
        <v>20</v>
      </c>
    </row>
    <row r="774" spans="2:9">
      <c r="B774" s="198">
        <v>869</v>
      </c>
      <c r="C774" s="103" t="s">
        <v>282</v>
      </c>
      <c r="D774" s="104">
        <v>0</v>
      </c>
      <c r="E774" s="111">
        <f t="shared" si="12"/>
        <v>0</v>
      </c>
      <c r="F774" s="105"/>
      <c r="G774" s="113" t="str">
        <f>IF(F774&gt;0,PRODUCT('Labor &amp; Overhead Input'!$H$5/'Materials Catalog Input'!F774),"0")</f>
        <v>0</v>
      </c>
      <c r="H774" s="106" t="s">
        <v>294</v>
      </c>
      <c r="I774" s="107" t="s">
        <v>20</v>
      </c>
    </row>
    <row r="775" spans="2:9">
      <c r="B775" s="198">
        <v>870</v>
      </c>
      <c r="C775" s="103" t="s">
        <v>282</v>
      </c>
      <c r="D775" s="104">
        <v>0</v>
      </c>
      <c r="E775" s="111">
        <f t="shared" si="12"/>
        <v>0</v>
      </c>
      <c r="F775" s="105"/>
      <c r="G775" s="113" t="str">
        <f>IF(F775&gt;0,PRODUCT('Labor &amp; Overhead Input'!$H$5/'Materials Catalog Input'!F775),"0")</f>
        <v>0</v>
      </c>
      <c r="H775" s="106" t="s">
        <v>294</v>
      </c>
      <c r="I775" s="107" t="s">
        <v>20</v>
      </c>
    </row>
    <row r="776" spans="2:9">
      <c r="B776" s="198">
        <v>871</v>
      </c>
      <c r="C776" s="103" t="s">
        <v>282</v>
      </c>
      <c r="D776" s="104">
        <v>0</v>
      </c>
      <c r="E776" s="111">
        <f t="shared" si="12"/>
        <v>0</v>
      </c>
      <c r="F776" s="105"/>
      <c r="G776" s="113" t="str">
        <f>IF(F776&gt;0,PRODUCT('Labor &amp; Overhead Input'!$H$5/'Materials Catalog Input'!F776),"0")</f>
        <v>0</v>
      </c>
      <c r="H776" s="106" t="s">
        <v>294</v>
      </c>
      <c r="I776" s="107" t="s">
        <v>20</v>
      </c>
    </row>
    <row r="777" spans="2:9">
      <c r="B777" s="198">
        <v>872</v>
      </c>
      <c r="C777" s="103" t="s">
        <v>282</v>
      </c>
      <c r="D777" s="104">
        <v>0</v>
      </c>
      <c r="E777" s="111">
        <f t="shared" si="12"/>
        <v>0</v>
      </c>
      <c r="F777" s="105"/>
      <c r="G777" s="113" t="str">
        <f>IF(F777&gt;0,PRODUCT('Labor &amp; Overhead Input'!$H$5/'Materials Catalog Input'!F777),"0")</f>
        <v>0</v>
      </c>
      <c r="H777" s="106" t="s">
        <v>294</v>
      </c>
      <c r="I777" s="107" t="s">
        <v>20</v>
      </c>
    </row>
    <row r="778" spans="2:9">
      <c r="B778" s="198">
        <v>873</v>
      </c>
      <c r="C778" s="103" t="s">
        <v>282</v>
      </c>
      <c r="D778" s="104">
        <v>0</v>
      </c>
      <c r="E778" s="111">
        <f t="shared" si="12"/>
        <v>0</v>
      </c>
      <c r="F778" s="105"/>
      <c r="G778" s="113" t="str">
        <f>IF(F778&gt;0,PRODUCT('Labor &amp; Overhead Input'!$H$5/'Materials Catalog Input'!F778),"0")</f>
        <v>0</v>
      </c>
      <c r="H778" s="106" t="s">
        <v>294</v>
      </c>
      <c r="I778" s="107" t="s">
        <v>20</v>
      </c>
    </row>
    <row r="779" spans="2:9">
      <c r="B779" s="198">
        <v>874</v>
      </c>
      <c r="C779" s="103" t="s">
        <v>282</v>
      </c>
      <c r="D779" s="104">
        <v>0</v>
      </c>
      <c r="E779" s="111">
        <f t="shared" si="12"/>
        <v>0</v>
      </c>
      <c r="F779" s="105"/>
      <c r="G779" s="113" t="str">
        <f>IF(F779&gt;0,PRODUCT('Labor &amp; Overhead Input'!$H$5/'Materials Catalog Input'!F779),"0")</f>
        <v>0</v>
      </c>
      <c r="H779" s="106" t="s">
        <v>294</v>
      </c>
      <c r="I779" s="107" t="s">
        <v>20</v>
      </c>
    </row>
    <row r="780" spans="2:9">
      <c r="B780" s="198">
        <v>875</v>
      </c>
      <c r="C780" s="103" t="s">
        <v>282</v>
      </c>
      <c r="D780" s="104">
        <v>0</v>
      </c>
      <c r="E780" s="111">
        <f t="shared" si="12"/>
        <v>0</v>
      </c>
      <c r="F780" s="105"/>
      <c r="G780" s="113" t="str">
        <f>IF(F780&gt;0,PRODUCT('Labor &amp; Overhead Input'!$H$5/'Materials Catalog Input'!F780),"0")</f>
        <v>0</v>
      </c>
      <c r="H780" s="106" t="s">
        <v>294</v>
      </c>
      <c r="I780" s="107" t="s">
        <v>20</v>
      </c>
    </row>
    <row r="781" spans="2:9">
      <c r="B781" s="198">
        <v>876</v>
      </c>
      <c r="C781" s="103" t="s">
        <v>282</v>
      </c>
      <c r="D781" s="104">
        <v>0</v>
      </c>
      <c r="E781" s="111">
        <f t="shared" si="12"/>
        <v>0</v>
      </c>
      <c r="F781" s="105"/>
      <c r="G781" s="113" t="str">
        <f>IF(F781&gt;0,PRODUCT('Labor &amp; Overhead Input'!$H$5/'Materials Catalog Input'!F781),"0")</f>
        <v>0</v>
      </c>
      <c r="H781" s="106" t="s">
        <v>294</v>
      </c>
      <c r="I781" s="107" t="s">
        <v>20</v>
      </c>
    </row>
    <row r="782" spans="2:9">
      <c r="B782" s="198">
        <v>877</v>
      </c>
      <c r="C782" s="103" t="s">
        <v>282</v>
      </c>
      <c r="D782" s="104">
        <v>0</v>
      </c>
      <c r="E782" s="111">
        <f t="shared" si="12"/>
        <v>0</v>
      </c>
      <c r="F782" s="105"/>
      <c r="G782" s="113" t="str">
        <f>IF(F782&gt;0,PRODUCT('Labor &amp; Overhead Input'!$H$5/'Materials Catalog Input'!F782),"0")</f>
        <v>0</v>
      </c>
      <c r="H782" s="106" t="s">
        <v>294</v>
      </c>
      <c r="I782" s="107" t="s">
        <v>20</v>
      </c>
    </row>
    <row r="783" spans="2:9">
      <c r="B783" s="198">
        <v>878</v>
      </c>
      <c r="C783" s="103" t="s">
        <v>282</v>
      </c>
      <c r="D783" s="104">
        <v>0</v>
      </c>
      <c r="E783" s="111">
        <f t="shared" si="12"/>
        <v>0</v>
      </c>
      <c r="F783" s="105"/>
      <c r="G783" s="113" t="str">
        <f>IF(F783&gt;0,PRODUCT('Labor &amp; Overhead Input'!$H$5/'Materials Catalog Input'!F783),"0")</f>
        <v>0</v>
      </c>
      <c r="H783" s="106" t="s">
        <v>294</v>
      </c>
      <c r="I783" s="107" t="s">
        <v>20</v>
      </c>
    </row>
    <row r="784" spans="2:9">
      <c r="B784" s="198">
        <v>879</v>
      </c>
      <c r="C784" s="103" t="s">
        <v>282</v>
      </c>
      <c r="D784" s="104">
        <v>0</v>
      </c>
      <c r="E784" s="111">
        <f t="shared" si="12"/>
        <v>0</v>
      </c>
      <c r="F784" s="105"/>
      <c r="G784" s="113" t="str">
        <f>IF(F784&gt;0,PRODUCT('Labor &amp; Overhead Input'!$H$5/'Materials Catalog Input'!F784),"0")</f>
        <v>0</v>
      </c>
      <c r="H784" s="106" t="s">
        <v>294</v>
      </c>
      <c r="I784" s="107" t="s">
        <v>20</v>
      </c>
    </row>
    <row r="785" spans="2:9">
      <c r="B785" s="198">
        <v>880</v>
      </c>
      <c r="C785" s="103" t="s">
        <v>282</v>
      </c>
      <c r="D785" s="104">
        <v>0</v>
      </c>
      <c r="E785" s="111">
        <f t="shared" si="12"/>
        <v>0</v>
      </c>
      <c r="F785" s="105"/>
      <c r="G785" s="113" t="str">
        <f>IF(F785&gt;0,PRODUCT('Labor &amp; Overhead Input'!$H$5/'Materials Catalog Input'!F785),"0")</f>
        <v>0</v>
      </c>
      <c r="H785" s="106" t="s">
        <v>294</v>
      </c>
      <c r="I785" s="107" t="s">
        <v>20</v>
      </c>
    </row>
    <row r="786" spans="2:9">
      <c r="B786" s="198">
        <v>881</v>
      </c>
      <c r="C786" s="103" t="s">
        <v>282</v>
      </c>
      <c r="D786" s="104">
        <v>0</v>
      </c>
      <c r="E786" s="111">
        <f t="shared" si="12"/>
        <v>0</v>
      </c>
      <c r="F786" s="105"/>
      <c r="G786" s="113" t="str">
        <f>IF(F786&gt;0,PRODUCT('Labor &amp; Overhead Input'!$H$5/'Materials Catalog Input'!F786),"0")</f>
        <v>0</v>
      </c>
      <c r="H786" s="106" t="s">
        <v>294</v>
      </c>
      <c r="I786" s="107" t="s">
        <v>20</v>
      </c>
    </row>
    <row r="787" spans="2:9">
      <c r="B787" s="198">
        <v>882</v>
      </c>
      <c r="C787" s="103" t="s">
        <v>282</v>
      </c>
      <c r="D787" s="104">
        <v>0</v>
      </c>
      <c r="E787" s="111">
        <f t="shared" si="12"/>
        <v>0</v>
      </c>
      <c r="F787" s="105"/>
      <c r="G787" s="113" t="str">
        <f>IF(F787&gt;0,PRODUCT('Labor &amp; Overhead Input'!$H$5/'Materials Catalog Input'!F787),"0")</f>
        <v>0</v>
      </c>
      <c r="H787" s="106" t="s">
        <v>294</v>
      </c>
      <c r="I787" s="107" t="s">
        <v>20</v>
      </c>
    </row>
    <row r="788" spans="2:9">
      <c r="B788" s="198">
        <v>883</v>
      </c>
      <c r="C788" s="103" t="s">
        <v>282</v>
      </c>
      <c r="D788" s="104">
        <v>0</v>
      </c>
      <c r="E788" s="111">
        <f t="shared" si="12"/>
        <v>0</v>
      </c>
      <c r="F788" s="105"/>
      <c r="G788" s="113" t="str">
        <f>IF(F788&gt;0,PRODUCT('Labor &amp; Overhead Input'!$H$5/'Materials Catalog Input'!F788),"0")</f>
        <v>0</v>
      </c>
      <c r="H788" s="106" t="s">
        <v>294</v>
      </c>
      <c r="I788" s="107" t="s">
        <v>20</v>
      </c>
    </row>
    <row r="789" spans="2:9">
      <c r="B789" s="198">
        <v>884</v>
      </c>
      <c r="C789" s="103" t="s">
        <v>282</v>
      </c>
      <c r="D789" s="104">
        <v>0</v>
      </c>
      <c r="E789" s="111">
        <f t="shared" si="12"/>
        <v>0</v>
      </c>
      <c r="F789" s="105"/>
      <c r="G789" s="113" t="str">
        <f>IF(F789&gt;0,PRODUCT('Labor &amp; Overhead Input'!$H$5/'Materials Catalog Input'!F789),"0")</f>
        <v>0</v>
      </c>
      <c r="H789" s="106" t="s">
        <v>294</v>
      </c>
      <c r="I789" s="107" t="s">
        <v>20</v>
      </c>
    </row>
    <row r="790" spans="2:9">
      <c r="B790" s="198">
        <v>885</v>
      </c>
      <c r="C790" s="103" t="s">
        <v>282</v>
      </c>
      <c r="D790" s="104">
        <v>0</v>
      </c>
      <c r="E790" s="111">
        <f t="shared" si="12"/>
        <v>0</v>
      </c>
      <c r="F790" s="105"/>
      <c r="G790" s="113" t="str">
        <f>IF(F790&gt;0,PRODUCT('Labor &amp; Overhead Input'!$H$5/'Materials Catalog Input'!F790),"0")</f>
        <v>0</v>
      </c>
      <c r="H790" s="106" t="s">
        <v>294</v>
      </c>
      <c r="I790" s="107" t="s">
        <v>20</v>
      </c>
    </row>
    <row r="791" spans="2:9">
      <c r="B791" s="198">
        <v>886</v>
      </c>
      <c r="C791" s="103" t="s">
        <v>282</v>
      </c>
      <c r="D791" s="104">
        <v>0</v>
      </c>
      <c r="E791" s="111">
        <f t="shared" si="12"/>
        <v>0</v>
      </c>
      <c r="F791" s="105"/>
      <c r="G791" s="113" t="str">
        <f>IF(F791&gt;0,PRODUCT('Labor &amp; Overhead Input'!$H$5/'Materials Catalog Input'!F791),"0")</f>
        <v>0</v>
      </c>
      <c r="H791" s="106" t="s">
        <v>294</v>
      </c>
      <c r="I791" s="107" t="s">
        <v>20</v>
      </c>
    </row>
    <row r="792" spans="2:9">
      <c r="B792" s="198">
        <v>887</v>
      </c>
      <c r="C792" s="103" t="s">
        <v>282</v>
      </c>
      <c r="D792" s="104">
        <v>0</v>
      </c>
      <c r="E792" s="111">
        <f t="shared" si="12"/>
        <v>0</v>
      </c>
      <c r="F792" s="105"/>
      <c r="G792" s="113" t="str">
        <f>IF(F792&gt;0,PRODUCT('Labor &amp; Overhead Input'!$H$5/'Materials Catalog Input'!F792),"0")</f>
        <v>0</v>
      </c>
      <c r="H792" s="106" t="s">
        <v>294</v>
      </c>
      <c r="I792" s="107" t="s">
        <v>20</v>
      </c>
    </row>
    <row r="793" spans="2:9">
      <c r="B793" s="198">
        <v>888</v>
      </c>
      <c r="C793" s="103" t="s">
        <v>282</v>
      </c>
      <c r="D793" s="104">
        <v>0</v>
      </c>
      <c r="E793" s="111">
        <f t="shared" si="12"/>
        <v>0</v>
      </c>
      <c r="F793" s="105"/>
      <c r="G793" s="113" t="str">
        <f>IF(F793&gt;0,PRODUCT('Labor &amp; Overhead Input'!$H$5/'Materials Catalog Input'!F793),"0")</f>
        <v>0</v>
      </c>
      <c r="H793" s="106" t="s">
        <v>294</v>
      </c>
      <c r="I793" s="107" t="s">
        <v>20</v>
      </c>
    </row>
    <row r="794" spans="2:9">
      <c r="B794" s="198">
        <v>889</v>
      </c>
      <c r="C794" s="103" t="s">
        <v>282</v>
      </c>
      <c r="D794" s="104">
        <v>0</v>
      </c>
      <c r="E794" s="111">
        <f t="shared" si="12"/>
        <v>0</v>
      </c>
      <c r="F794" s="105"/>
      <c r="G794" s="113" t="str">
        <f>IF(F794&gt;0,PRODUCT('Labor &amp; Overhead Input'!$H$5/'Materials Catalog Input'!F794),"0")</f>
        <v>0</v>
      </c>
      <c r="H794" s="106" t="s">
        <v>294</v>
      </c>
      <c r="I794" s="107" t="s">
        <v>20</v>
      </c>
    </row>
    <row r="795" spans="2:9">
      <c r="B795" s="198">
        <v>890</v>
      </c>
      <c r="C795" s="103" t="s">
        <v>282</v>
      </c>
      <c r="D795" s="104">
        <v>0</v>
      </c>
      <c r="E795" s="111">
        <f t="shared" si="12"/>
        <v>0</v>
      </c>
      <c r="F795" s="105"/>
      <c r="G795" s="113" t="str">
        <f>IF(F795&gt;0,PRODUCT('Labor &amp; Overhead Input'!$H$5/'Materials Catalog Input'!F795),"0")</f>
        <v>0</v>
      </c>
      <c r="H795" s="106" t="s">
        <v>294</v>
      </c>
      <c r="I795" s="107" t="s">
        <v>20</v>
      </c>
    </row>
    <row r="796" spans="2:9">
      <c r="B796" s="198">
        <v>891</v>
      </c>
      <c r="C796" s="103" t="s">
        <v>282</v>
      </c>
      <c r="D796" s="104">
        <v>0</v>
      </c>
      <c r="E796" s="111">
        <f t="shared" si="12"/>
        <v>0</v>
      </c>
      <c r="F796" s="105"/>
      <c r="G796" s="113" t="str">
        <f>IF(F796&gt;0,PRODUCT('Labor &amp; Overhead Input'!$H$5/'Materials Catalog Input'!F796),"0")</f>
        <v>0</v>
      </c>
      <c r="H796" s="106" t="s">
        <v>294</v>
      </c>
      <c r="I796" s="107" t="s">
        <v>20</v>
      </c>
    </row>
    <row r="797" spans="2:9">
      <c r="B797" s="198">
        <v>892</v>
      </c>
      <c r="C797" s="103" t="s">
        <v>282</v>
      </c>
      <c r="D797" s="104">
        <v>0</v>
      </c>
      <c r="E797" s="111">
        <f t="shared" si="12"/>
        <v>0</v>
      </c>
      <c r="F797" s="105"/>
      <c r="G797" s="113" t="str">
        <f>IF(F797&gt;0,PRODUCT('Labor &amp; Overhead Input'!$H$5/'Materials Catalog Input'!F797),"0")</f>
        <v>0</v>
      </c>
      <c r="H797" s="106" t="s">
        <v>294</v>
      </c>
      <c r="I797" s="107" t="s">
        <v>20</v>
      </c>
    </row>
    <row r="798" spans="2:9">
      <c r="B798" s="198">
        <v>893</v>
      </c>
      <c r="C798" s="103" t="s">
        <v>282</v>
      </c>
      <c r="D798" s="104">
        <v>0</v>
      </c>
      <c r="E798" s="111">
        <f t="shared" si="12"/>
        <v>0</v>
      </c>
      <c r="F798" s="105"/>
      <c r="G798" s="113" t="str">
        <f>IF(F798&gt;0,PRODUCT('Labor &amp; Overhead Input'!$H$5/'Materials Catalog Input'!F798),"0")</f>
        <v>0</v>
      </c>
      <c r="H798" s="106" t="s">
        <v>294</v>
      </c>
      <c r="I798" s="107" t="s">
        <v>20</v>
      </c>
    </row>
    <row r="799" spans="2:9">
      <c r="B799" s="198">
        <v>894</v>
      </c>
      <c r="C799" s="103" t="s">
        <v>282</v>
      </c>
      <c r="D799" s="104">
        <v>0</v>
      </c>
      <c r="E799" s="111">
        <f t="shared" si="12"/>
        <v>0</v>
      </c>
      <c r="F799" s="105"/>
      <c r="G799" s="113" t="str">
        <f>IF(F799&gt;0,PRODUCT('Labor &amp; Overhead Input'!$H$5/'Materials Catalog Input'!F799),"0")</f>
        <v>0</v>
      </c>
      <c r="H799" s="106" t="s">
        <v>294</v>
      </c>
      <c r="I799" s="107" t="s">
        <v>20</v>
      </c>
    </row>
    <row r="800" spans="2:9">
      <c r="B800" s="198">
        <v>895</v>
      </c>
      <c r="C800" s="103" t="s">
        <v>282</v>
      </c>
      <c r="D800" s="104">
        <v>0</v>
      </c>
      <c r="E800" s="111">
        <f t="shared" si="12"/>
        <v>0</v>
      </c>
      <c r="F800" s="105"/>
      <c r="G800" s="113" t="str">
        <f>IF(F800&gt;0,PRODUCT('Labor &amp; Overhead Input'!$H$5/'Materials Catalog Input'!F800),"0")</f>
        <v>0</v>
      </c>
      <c r="H800" s="106" t="s">
        <v>294</v>
      </c>
      <c r="I800" s="107" t="s">
        <v>20</v>
      </c>
    </row>
    <row r="801" spans="2:9">
      <c r="B801" s="198">
        <v>896</v>
      </c>
      <c r="C801" s="103" t="s">
        <v>282</v>
      </c>
      <c r="D801" s="104">
        <v>0</v>
      </c>
      <c r="E801" s="111">
        <f t="shared" si="12"/>
        <v>0</v>
      </c>
      <c r="F801" s="105"/>
      <c r="G801" s="113" t="str">
        <f>IF(F801&gt;0,PRODUCT('Labor &amp; Overhead Input'!$H$5/'Materials Catalog Input'!F801),"0")</f>
        <v>0</v>
      </c>
      <c r="H801" s="106" t="s">
        <v>294</v>
      </c>
      <c r="I801" s="107" t="s">
        <v>20</v>
      </c>
    </row>
    <row r="802" spans="2:9">
      <c r="B802" s="198">
        <v>897</v>
      </c>
      <c r="C802" s="103" t="s">
        <v>282</v>
      </c>
      <c r="D802" s="104">
        <v>0</v>
      </c>
      <c r="E802" s="111">
        <f t="shared" si="12"/>
        <v>0</v>
      </c>
      <c r="F802" s="105"/>
      <c r="G802" s="113" t="str">
        <f>IF(F802&gt;0,PRODUCT('Labor &amp; Overhead Input'!$H$5/'Materials Catalog Input'!F802),"0")</f>
        <v>0</v>
      </c>
      <c r="H802" s="106" t="s">
        <v>294</v>
      </c>
      <c r="I802" s="107" t="s">
        <v>20</v>
      </c>
    </row>
    <row r="803" spans="2:9">
      <c r="B803" s="198">
        <v>898</v>
      </c>
      <c r="C803" s="103" t="s">
        <v>282</v>
      </c>
      <c r="D803" s="104">
        <v>0</v>
      </c>
      <c r="E803" s="111">
        <f t="shared" si="12"/>
        <v>0</v>
      </c>
      <c r="F803" s="105"/>
      <c r="G803" s="113" t="str">
        <f>IF(F803&gt;0,PRODUCT('Labor &amp; Overhead Input'!$H$5/'Materials Catalog Input'!F803),"0")</f>
        <v>0</v>
      </c>
      <c r="H803" s="106" t="s">
        <v>294</v>
      </c>
      <c r="I803" s="107" t="s">
        <v>20</v>
      </c>
    </row>
    <row r="804" spans="2:9">
      <c r="B804" s="198">
        <v>899</v>
      </c>
      <c r="C804" s="103" t="s">
        <v>282</v>
      </c>
      <c r="D804" s="104">
        <v>0</v>
      </c>
      <c r="E804" s="111">
        <f t="shared" si="12"/>
        <v>0</v>
      </c>
      <c r="F804" s="105"/>
      <c r="G804" s="113" t="str">
        <f>IF(F804&gt;0,PRODUCT('Labor &amp; Overhead Input'!$H$5/'Materials Catalog Input'!F804),"0")</f>
        <v>0</v>
      </c>
      <c r="H804" s="106" t="s">
        <v>294</v>
      </c>
      <c r="I804" s="107" t="s">
        <v>20</v>
      </c>
    </row>
    <row r="805" spans="2:9">
      <c r="B805" s="198">
        <v>900</v>
      </c>
      <c r="C805" s="103" t="s">
        <v>282</v>
      </c>
      <c r="D805" s="104">
        <v>0</v>
      </c>
      <c r="E805" s="111">
        <f t="shared" si="12"/>
        <v>0</v>
      </c>
      <c r="F805" s="105"/>
      <c r="G805" s="113" t="str">
        <f>IF(F805&gt;0,PRODUCT('Labor &amp; Overhead Input'!$H$5/'Materials Catalog Input'!F805),"0")</f>
        <v>0</v>
      </c>
      <c r="H805" s="106" t="s">
        <v>294</v>
      </c>
      <c r="I805" s="107" t="s">
        <v>20</v>
      </c>
    </row>
    <row r="806" spans="2:9">
      <c r="B806" s="198">
        <v>901</v>
      </c>
      <c r="C806" s="103" t="s">
        <v>282</v>
      </c>
      <c r="D806" s="104">
        <v>0</v>
      </c>
      <c r="E806" s="111">
        <f t="shared" si="12"/>
        <v>0</v>
      </c>
      <c r="F806" s="105"/>
      <c r="G806" s="113" t="str">
        <f>IF(F806&gt;0,PRODUCT('Labor &amp; Overhead Input'!$H$5/'Materials Catalog Input'!F806),"0")</f>
        <v>0</v>
      </c>
      <c r="H806" s="106" t="s">
        <v>294</v>
      </c>
      <c r="I806" s="107" t="s">
        <v>20</v>
      </c>
    </row>
    <row r="807" spans="2:9">
      <c r="B807" s="198">
        <v>902</v>
      </c>
      <c r="C807" s="103" t="s">
        <v>282</v>
      </c>
      <c r="D807" s="104">
        <v>0</v>
      </c>
      <c r="E807" s="111">
        <f t="shared" si="12"/>
        <v>0</v>
      </c>
      <c r="F807" s="105"/>
      <c r="G807" s="113" t="str">
        <f>IF(F807&gt;0,PRODUCT('Labor &amp; Overhead Input'!$H$5/'Materials Catalog Input'!F807),"0")</f>
        <v>0</v>
      </c>
      <c r="H807" s="106" t="s">
        <v>294</v>
      </c>
      <c r="I807" s="107" t="s">
        <v>20</v>
      </c>
    </row>
    <row r="808" spans="2:9">
      <c r="B808" s="198">
        <v>903</v>
      </c>
      <c r="C808" s="103" t="s">
        <v>282</v>
      </c>
      <c r="D808" s="104">
        <v>0</v>
      </c>
      <c r="E808" s="111">
        <f t="shared" si="12"/>
        <v>0</v>
      </c>
      <c r="F808" s="105"/>
      <c r="G808" s="113" t="str">
        <f>IF(F808&gt;0,PRODUCT('Labor &amp; Overhead Input'!$H$5/'Materials Catalog Input'!F808),"0")</f>
        <v>0</v>
      </c>
      <c r="H808" s="106" t="s">
        <v>294</v>
      </c>
      <c r="I808" s="107" t="s">
        <v>20</v>
      </c>
    </row>
    <row r="809" spans="2:9">
      <c r="B809" s="198">
        <v>904</v>
      </c>
      <c r="C809" s="103" t="s">
        <v>282</v>
      </c>
      <c r="D809" s="104">
        <v>0</v>
      </c>
      <c r="E809" s="111">
        <f t="shared" si="12"/>
        <v>0</v>
      </c>
      <c r="F809" s="105"/>
      <c r="G809" s="113" t="str">
        <f>IF(F809&gt;0,PRODUCT('Labor &amp; Overhead Input'!$H$5/'Materials Catalog Input'!F809),"0")</f>
        <v>0</v>
      </c>
      <c r="H809" s="106" t="s">
        <v>294</v>
      </c>
      <c r="I809" s="107" t="s">
        <v>20</v>
      </c>
    </row>
    <row r="810" spans="2:9">
      <c r="B810" s="198">
        <v>905</v>
      </c>
      <c r="C810" s="103" t="s">
        <v>282</v>
      </c>
      <c r="D810" s="104">
        <v>0</v>
      </c>
      <c r="E810" s="111">
        <f t="shared" si="12"/>
        <v>0</v>
      </c>
      <c r="F810" s="105"/>
      <c r="G810" s="113" t="str">
        <f>IF(F810&gt;0,PRODUCT('Labor &amp; Overhead Input'!$H$5/'Materials Catalog Input'!F810),"0")</f>
        <v>0</v>
      </c>
      <c r="H810" s="106" t="s">
        <v>294</v>
      </c>
      <c r="I810" s="107" t="s">
        <v>20</v>
      </c>
    </row>
    <row r="811" spans="2:9">
      <c r="B811" s="198">
        <v>906</v>
      </c>
      <c r="C811" s="103" t="s">
        <v>282</v>
      </c>
      <c r="D811" s="104">
        <v>0</v>
      </c>
      <c r="E811" s="111">
        <f t="shared" si="12"/>
        <v>0</v>
      </c>
      <c r="F811" s="105"/>
      <c r="G811" s="113" t="str">
        <f>IF(F811&gt;0,PRODUCT('Labor &amp; Overhead Input'!$H$5/'Materials Catalog Input'!F811),"0")</f>
        <v>0</v>
      </c>
      <c r="H811" s="106" t="s">
        <v>294</v>
      </c>
      <c r="I811" s="107" t="s">
        <v>20</v>
      </c>
    </row>
    <row r="812" spans="2:9">
      <c r="B812" s="198">
        <v>907</v>
      </c>
      <c r="C812" s="103" t="s">
        <v>282</v>
      </c>
      <c r="D812" s="104">
        <v>0</v>
      </c>
      <c r="E812" s="111">
        <f t="shared" si="12"/>
        <v>0</v>
      </c>
      <c r="F812" s="105"/>
      <c r="G812" s="113" t="str">
        <f>IF(F812&gt;0,PRODUCT('Labor &amp; Overhead Input'!$H$5/'Materials Catalog Input'!F812),"0")</f>
        <v>0</v>
      </c>
      <c r="H812" s="106" t="s">
        <v>294</v>
      </c>
      <c r="I812" s="107" t="s">
        <v>20</v>
      </c>
    </row>
    <row r="813" spans="2:9">
      <c r="B813" s="198">
        <v>908</v>
      </c>
      <c r="C813" s="103" t="s">
        <v>282</v>
      </c>
      <c r="D813" s="104">
        <v>0</v>
      </c>
      <c r="E813" s="111">
        <f t="shared" si="12"/>
        <v>0</v>
      </c>
      <c r="F813" s="105"/>
      <c r="G813" s="113" t="str">
        <f>IF(F813&gt;0,PRODUCT('Labor &amp; Overhead Input'!$H$5/'Materials Catalog Input'!F813),"0")</f>
        <v>0</v>
      </c>
      <c r="H813" s="106" t="s">
        <v>294</v>
      </c>
      <c r="I813" s="107" t="s">
        <v>20</v>
      </c>
    </row>
    <row r="814" spans="2:9">
      <c r="B814" s="198">
        <v>909</v>
      </c>
      <c r="C814" s="103" t="s">
        <v>282</v>
      </c>
      <c r="D814" s="104">
        <v>0</v>
      </c>
      <c r="E814" s="111">
        <f t="shared" si="12"/>
        <v>0</v>
      </c>
      <c r="F814" s="105"/>
      <c r="G814" s="113" t="str">
        <f>IF(F814&gt;0,PRODUCT('Labor &amp; Overhead Input'!$H$5/'Materials Catalog Input'!F814),"0")</f>
        <v>0</v>
      </c>
      <c r="H814" s="106" t="s">
        <v>294</v>
      </c>
      <c r="I814" s="107" t="s">
        <v>20</v>
      </c>
    </row>
    <row r="815" spans="2:9">
      <c r="B815" s="198">
        <v>910</v>
      </c>
      <c r="C815" s="103" t="s">
        <v>282</v>
      </c>
      <c r="D815" s="104">
        <v>0</v>
      </c>
      <c r="E815" s="111">
        <f t="shared" si="12"/>
        <v>0</v>
      </c>
      <c r="F815" s="105"/>
      <c r="G815" s="113" t="str">
        <f>IF(F815&gt;0,PRODUCT('Labor &amp; Overhead Input'!$H$5/'Materials Catalog Input'!F815),"0")</f>
        <v>0</v>
      </c>
      <c r="H815" s="106" t="s">
        <v>294</v>
      </c>
      <c r="I815" s="107" t="s">
        <v>20</v>
      </c>
    </row>
    <row r="816" spans="2:9">
      <c r="B816" s="198">
        <v>911</v>
      </c>
      <c r="C816" s="103" t="s">
        <v>282</v>
      </c>
      <c r="D816" s="104">
        <v>0</v>
      </c>
      <c r="E816" s="111">
        <f t="shared" si="12"/>
        <v>0</v>
      </c>
      <c r="F816" s="105"/>
      <c r="G816" s="113" t="str">
        <f>IF(F816&gt;0,PRODUCT('Labor &amp; Overhead Input'!$H$5/'Materials Catalog Input'!F816),"0")</f>
        <v>0</v>
      </c>
      <c r="H816" s="106" t="s">
        <v>294</v>
      </c>
      <c r="I816" s="107" t="s">
        <v>20</v>
      </c>
    </row>
    <row r="817" spans="2:9">
      <c r="B817" s="198">
        <v>912</v>
      </c>
      <c r="C817" s="103" t="s">
        <v>282</v>
      </c>
      <c r="D817" s="104">
        <v>0</v>
      </c>
      <c r="E817" s="111">
        <f t="shared" si="12"/>
        <v>0</v>
      </c>
      <c r="F817" s="105"/>
      <c r="G817" s="113" t="str">
        <f>IF(F817&gt;0,PRODUCT('Labor &amp; Overhead Input'!$H$5/'Materials Catalog Input'!F817),"0")</f>
        <v>0</v>
      </c>
      <c r="H817" s="106" t="s">
        <v>294</v>
      </c>
      <c r="I817" s="107" t="s">
        <v>20</v>
      </c>
    </row>
    <row r="818" spans="2:9">
      <c r="B818" s="198">
        <v>913</v>
      </c>
      <c r="C818" s="103" t="s">
        <v>282</v>
      </c>
      <c r="D818" s="104">
        <v>0</v>
      </c>
      <c r="E818" s="111">
        <f t="shared" si="12"/>
        <v>0</v>
      </c>
      <c r="F818" s="105"/>
      <c r="G818" s="113" t="str">
        <f>IF(F818&gt;0,PRODUCT('Labor &amp; Overhead Input'!$H$5/'Materials Catalog Input'!F818),"0")</f>
        <v>0</v>
      </c>
      <c r="H818" s="106" t="s">
        <v>294</v>
      </c>
      <c r="I818" s="107" t="s">
        <v>20</v>
      </c>
    </row>
    <row r="819" spans="2:9">
      <c r="B819" s="198">
        <v>914</v>
      </c>
      <c r="C819" s="103" t="s">
        <v>282</v>
      </c>
      <c r="D819" s="104">
        <v>0</v>
      </c>
      <c r="E819" s="111">
        <f t="shared" si="12"/>
        <v>0</v>
      </c>
      <c r="F819" s="105"/>
      <c r="G819" s="113" t="str">
        <f>IF(F819&gt;0,PRODUCT('Labor &amp; Overhead Input'!$H$5/'Materials Catalog Input'!F819),"0")</f>
        <v>0</v>
      </c>
      <c r="H819" s="106" t="s">
        <v>294</v>
      </c>
      <c r="I819" s="107" t="s">
        <v>20</v>
      </c>
    </row>
    <row r="820" spans="2:9">
      <c r="B820" s="198">
        <v>915</v>
      </c>
      <c r="C820" s="103" t="s">
        <v>282</v>
      </c>
      <c r="D820" s="104">
        <v>0</v>
      </c>
      <c r="E820" s="111">
        <f t="shared" si="12"/>
        <v>0</v>
      </c>
      <c r="F820" s="105"/>
      <c r="G820" s="113" t="str">
        <f>IF(F820&gt;0,PRODUCT('Labor &amp; Overhead Input'!$H$5/'Materials Catalog Input'!F820),"0")</f>
        <v>0</v>
      </c>
      <c r="H820" s="106" t="s">
        <v>294</v>
      </c>
      <c r="I820" s="107" t="s">
        <v>20</v>
      </c>
    </row>
    <row r="821" spans="2:9">
      <c r="B821" s="198">
        <v>916</v>
      </c>
      <c r="C821" s="103" t="s">
        <v>282</v>
      </c>
      <c r="D821" s="104">
        <v>0</v>
      </c>
      <c r="E821" s="111">
        <f t="shared" si="12"/>
        <v>0</v>
      </c>
      <c r="F821" s="105"/>
      <c r="G821" s="113" t="str">
        <f>IF(F821&gt;0,PRODUCT('Labor &amp; Overhead Input'!$H$5/'Materials Catalog Input'!F821),"0")</f>
        <v>0</v>
      </c>
      <c r="H821" s="106" t="s">
        <v>294</v>
      </c>
      <c r="I821" s="107" t="s">
        <v>20</v>
      </c>
    </row>
    <row r="822" spans="2:9">
      <c r="B822" s="198">
        <v>917</v>
      </c>
      <c r="C822" s="103" t="s">
        <v>282</v>
      </c>
      <c r="D822" s="104">
        <v>0</v>
      </c>
      <c r="E822" s="111">
        <f t="shared" si="12"/>
        <v>0</v>
      </c>
      <c r="F822" s="105"/>
      <c r="G822" s="113" t="str">
        <f>IF(F822&gt;0,PRODUCT('Labor &amp; Overhead Input'!$H$5/'Materials Catalog Input'!F822),"0")</f>
        <v>0</v>
      </c>
      <c r="H822" s="106" t="s">
        <v>294</v>
      </c>
      <c r="I822" s="107" t="s">
        <v>20</v>
      </c>
    </row>
    <row r="823" spans="2:9">
      <c r="B823" s="198">
        <v>918</v>
      </c>
      <c r="C823" s="103" t="s">
        <v>282</v>
      </c>
      <c r="D823" s="104">
        <v>0</v>
      </c>
      <c r="E823" s="111">
        <f t="shared" si="12"/>
        <v>0</v>
      </c>
      <c r="F823" s="105"/>
      <c r="G823" s="113" t="str">
        <f>IF(F823&gt;0,PRODUCT('Labor &amp; Overhead Input'!$H$5/'Materials Catalog Input'!F823),"0")</f>
        <v>0</v>
      </c>
      <c r="H823" s="106" t="s">
        <v>294</v>
      </c>
      <c r="I823" s="107" t="s">
        <v>20</v>
      </c>
    </row>
    <row r="824" spans="2:9">
      <c r="B824" s="198">
        <v>919</v>
      </c>
      <c r="C824" s="103" t="s">
        <v>282</v>
      </c>
      <c r="D824" s="104">
        <v>0</v>
      </c>
      <c r="E824" s="111">
        <f t="shared" si="12"/>
        <v>0</v>
      </c>
      <c r="F824" s="105"/>
      <c r="G824" s="113" t="str">
        <f>IF(F824&gt;0,PRODUCT('Labor &amp; Overhead Input'!$H$5/'Materials Catalog Input'!F824),"0")</f>
        <v>0</v>
      </c>
      <c r="H824" s="106" t="s">
        <v>294</v>
      </c>
      <c r="I824" s="107" t="s">
        <v>20</v>
      </c>
    </row>
    <row r="825" spans="2:9">
      <c r="B825" s="198">
        <v>920</v>
      </c>
      <c r="C825" s="103" t="s">
        <v>282</v>
      </c>
      <c r="D825" s="104">
        <v>0</v>
      </c>
      <c r="E825" s="111">
        <f t="shared" si="12"/>
        <v>0</v>
      </c>
      <c r="F825" s="105"/>
      <c r="G825" s="113" t="str">
        <f>IF(F825&gt;0,PRODUCT('Labor &amp; Overhead Input'!$H$5/'Materials Catalog Input'!F825),"0")</f>
        <v>0</v>
      </c>
      <c r="H825" s="106" t="s">
        <v>294</v>
      </c>
      <c r="I825" s="107" t="s">
        <v>20</v>
      </c>
    </row>
    <row r="826" spans="2:9">
      <c r="B826" s="198">
        <v>921</v>
      </c>
      <c r="C826" s="103" t="s">
        <v>282</v>
      </c>
      <c r="D826" s="104">
        <v>0</v>
      </c>
      <c r="E826" s="111">
        <f t="shared" si="12"/>
        <v>0</v>
      </c>
      <c r="F826" s="105"/>
      <c r="G826" s="113" t="str">
        <f>IF(F826&gt;0,PRODUCT('Labor &amp; Overhead Input'!$H$5/'Materials Catalog Input'!F826),"0")</f>
        <v>0</v>
      </c>
      <c r="H826" s="106" t="s">
        <v>294</v>
      </c>
      <c r="I826" s="107" t="s">
        <v>20</v>
      </c>
    </row>
    <row r="827" spans="2:9">
      <c r="B827" s="198">
        <v>922</v>
      </c>
      <c r="C827" s="103" t="s">
        <v>282</v>
      </c>
      <c r="D827" s="104">
        <v>0</v>
      </c>
      <c r="E827" s="111">
        <f t="shared" si="12"/>
        <v>0</v>
      </c>
      <c r="F827" s="105"/>
      <c r="G827" s="113" t="str">
        <f>IF(F827&gt;0,PRODUCT('Labor &amp; Overhead Input'!$H$5/'Materials Catalog Input'!F827),"0")</f>
        <v>0</v>
      </c>
      <c r="H827" s="106" t="s">
        <v>294</v>
      </c>
      <c r="I827" s="107" t="s">
        <v>20</v>
      </c>
    </row>
    <row r="828" spans="2:9">
      <c r="B828" s="198">
        <v>923</v>
      </c>
      <c r="C828" s="103" t="s">
        <v>282</v>
      </c>
      <c r="D828" s="104">
        <v>0</v>
      </c>
      <c r="E828" s="111">
        <f t="shared" si="12"/>
        <v>0</v>
      </c>
      <c r="F828" s="105"/>
      <c r="G828" s="113" t="str">
        <f>IF(F828&gt;0,PRODUCT('Labor &amp; Overhead Input'!$H$5/'Materials Catalog Input'!F828),"0")</f>
        <v>0</v>
      </c>
      <c r="H828" s="106" t="s">
        <v>294</v>
      </c>
      <c r="I828" s="107" t="s">
        <v>20</v>
      </c>
    </row>
    <row r="829" spans="2:9">
      <c r="B829" s="198">
        <v>924</v>
      </c>
      <c r="C829" s="103" t="s">
        <v>282</v>
      </c>
      <c r="D829" s="104">
        <v>0</v>
      </c>
      <c r="E829" s="111">
        <f t="shared" si="12"/>
        <v>0</v>
      </c>
      <c r="F829" s="105"/>
      <c r="G829" s="113" t="str">
        <f>IF(F829&gt;0,PRODUCT('Labor &amp; Overhead Input'!$H$5/'Materials Catalog Input'!F829),"0")</f>
        <v>0</v>
      </c>
      <c r="H829" s="106" t="s">
        <v>294</v>
      </c>
      <c r="I829" s="107" t="s">
        <v>20</v>
      </c>
    </row>
    <row r="830" spans="2:9">
      <c r="B830" s="198">
        <v>925</v>
      </c>
      <c r="C830" s="103" t="s">
        <v>282</v>
      </c>
      <c r="D830" s="104">
        <v>0</v>
      </c>
      <c r="E830" s="111">
        <f t="shared" si="12"/>
        <v>0</v>
      </c>
      <c r="F830" s="105"/>
      <c r="G830" s="113" t="str">
        <f>IF(F830&gt;0,PRODUCT('Labor &amp; Overhead Input'!$H$5/'Materials Catalog Input'!F830),"0")</f>
        <v>0</v>
      </c>
      <c r="H830" s="106" t="s">
        <v>294</v>
      </c>
      <c r="I830" s="107" t="s">
        <v>20</v>
      </c>
    </row>
    <row r="831" spans="2:9">
      <c r="B831" s="198">
        <v>926</v>
      </c>
      <c r="C831" s="103" t="s">
        <v>282</v>
      </c>
      <c r="D831" s="104">
        <v>0</v>
      </c>
      <c r="E831" s="111">
        <f t="shared" si="12"/>
        <v>0</v>
      </c>
      <c r="F831" s="105"/>
      <c r="G831" s="113" t="str">
        <f>IF(F831&gt;0,PRODUCT('Labor &amp; Overhead Input'!$H$5/'Materials Catalog Input'!F831),"0")</f>
        <v>0</v>
      </c>
      <c r="H831" s="106" t="s">
        <v>294</v>
      </c>
      <c r="I831" s="107" t="s">
        <v>20</v>
      </c>
    </row>
    <row r="832" spans="2:9">
      <c r="B832" s="198">
        <v>927</v>
      </c>
      <c r="C832" s="103" t="s">
        <v>282</v>
      </c>
      <c r="D832" s="104">
        <v>0</v>
      </c>
      <c r="E832" s="111">
        <f t="shared" si="12"/>
        <v>0</v>
      </c>
      <c r="F832" s="105"/>
      <c r="G832" s="113" t="str">
        <f>IF(F832&gt;0,PRODUCT('Labor &amp; Overhead Input'!$H$5/'Materials Catalog Input'!F832),"0")</f>
        <v>0</v>
      </c>
      <c r="H832" s="106" t="s">
        <v>294</v>
      </c>
      <c r="I832" s="107" t="s">
        <v>20</v>
      </c>
    </row>
    <row r="833" spans="2:9">
      <c r="B833" s="198">
        <v>928</v>
      </c>
      <c r="C833" s="103" t="s">
        <v>282</v>
      </c>
      <c r="D833" s="104">
        <v>0</v>
      </c>
      <c r="E833" s="111">
        <f t="shared" si="12"/>
        <v>0</v>
      </c>
      <c r="F833" s="105"/>
      <c r="G833" s="113" t="str">
        <f>IF(F833&gt;0,PRODUCT('Labor &amp; Overhead Input'!$H$5/'Materials Catalog Input'!F833),"0")</f>
        <v>0</v>
      </c>
      <c r="H833" s="106" t="s">
        <v>294</v>
      </c>
      <c r="I833" s="107" t="s">
        <v>20</v>
      </c>
    </row>
    <row r="834" spans="2:9">
      <c r="B834" s="198">
        <v>929</v>
      </c>
      <c r="C834" s="103" t="s">
        <v>282</v>
      </c>
      <c r="D834" s="104">
        <v>0</v>
      </c>
      <c r="E834" s="111">
        <f t="shared" si="12"/>
        <v>0</v>
      </c>
      <c r="F834" s="105"/>
      <c r="G834" s="113" t="str">
        <f>IF(F834&gt;0,PRODUCT('Labor &amp; Overhead Input'!$H$5/'Materials Catalog Input'!F834),"0")</f>
        <v>0</v>
      </c>
      <c r="H834" s="106" t="s">
        <v>294</v>
      </c>
      <c r="I834" s="107" t="s">
        <v>20</v>
      </c>
    </row>
    <row r="835" spans="2:9">
      <c r="B835" s="198">
        <v>930</v>
      </c>
      <c r="C835" s="103" t="s">
        <v>282</v>
      </c>
      <c r="D835" s="104">
        <v>0</v>
      </c>
      <c r="E835" s="111">
        <f t="shared" si="12"/>
        <v>0</v>
      </c>
      <c r="F835" s="105"/>
      <c r="G835" s="113" t="str">
        <f>IF(F835&gt;0,PRODUCT('Labor &amp; Overhead Input'!$H$5/'Materials Catalog Input'!F835),"0")</f>
        <v>0</v>
      </c>
      <c r="H835" s="106" t="s">
        <v>294</v>
      </c>
      <c r="I835" s="107" t="s">
        <v>20</v>
      </c>
    </row>
    <row r="836" spans="2:9">
      <c r="B836" s="198">
        <v>931</v>
      </c>
      <c r="C836" s="103" t="s">
        <v>282</v>
      </c>
      <c r="D836" s="104">
        <v>0</v>
      </c>
      <c r="E836" s="111">
        <f t="shared" si="12"/>
        <v>0</v>
      </c>
      <c r="F836" s="105"/>
      <c r="G836" s="113" t="str">
        <f>IF(F836&gt;0,PRODUCT('Labor &amp; Overhead Input'!$H$5/'Materials Catalog Input'!F836),"0")</f>
        <v>0</v>
      </c>
      <c r="H836" s="106" t="s">
        <v>294</v>
      </c>
      <c r="I836" s="107" t="s">
        <v>20</v>
      </c>
    </row>
    <row r="837" spans="2:9">
      <c r="B837" s="198">
        <v>932</v>
      </c>
      <c r="C837" s="103" t="s">
        <v>282</v>
      </c>
      <c r="D837" s="104">
        <v>0</v>
      </c>
      <c r="E837" s="111">
        <f t="shared" ref="E837:E900" si="13">D837*(1+$I$3)</f>
        <v>0</v>
      </c>
      <c r="F837" s="105"/>
      <c r="G837" s="113" t="str">
        <f>IF(F837&gt;0,PRODUCT('Labor &amp; Overhead Input'!$H$5/'Materials Catalog Input'!F837),"0")</f>
        <v>0</v>
      </c>
      <c r="H837" s="106" t="s">
        <v>294</v>
      </c>
      <c r="I837" s="107" t="s">
        <v>20</v>
      </c>
    </row>
    <row r="838" spans="2:9">
      <c r="B838" s="198">
        <v>933</v>
      </c>
      <c r="C838" s="103" t="s">
        <v>282</v>
      </c>
      <c r="D838" s="104">
        <v>0</v>
      </c>
      <c r="E838" s="111">
        <f t="shared" si="13"/>
        <v>0</v>
      </c>
      <c r="F838" s="105"/>
      <c r="G838" s="113" t="str">
        <f>IF(F838&gt;0,PRODUCT('Labor &amp; Overhead Input'!$H$5/'Materials Catalog Input'!F838),"0")</f>
        <v>0</v>
      </c>
      <c r="H838" s="106" t="s">
        <v>294</v>
      </c>
      <c r="I838" s="107" t="s">
        <v>20</v>
      </c>
    </row>
    <row r="839" spans="2:9">
      <c r="B839" s="198">
        <v>934</v>
      </c>
      <c r="C839" s="103" t="s">
        <v>282</v>
      </c>
      <c r="D839" s="104">
        <v>0</v>
      </c>
      <c r="E839" s="111">
        <f t="shared" si="13"/>
        <v>0</v>
      </c>
      <c r="F839" s="105"/>
      <c r="G839" s="113" t="str">
        <f>IF(F839&gt;0,PRODUCT('Labor &amp; Overhead Input'!$H$5/'Materials Catalog Input'!F839),"0")</f>
        <v>0</v>
      </c>
      <c r="H839" s="106" t="s">
        <v>294</v>
      </c>
      <c r="I839" s="107" t="s">
        <v>20</v>
      </c>
    </row>
    <row r="840" spans="2:9">
      <c r="B840" s="198">
        <v>935</v>
      </c>
      <c r="C840" s="103" t="s">
        <v>282</v>
      </c>
      <c r="D840" s="104">
        <v>0</v>
      </c>
      <c r="E840" s="111">
        <f t="shared" si="13"/>
        <v>0</v>
      </c>
      <c r="F840" s="105"/>
      <c r="G840" s="113" t="str">
        <f>IF(F840&gt;0,PRODUCT('Labor &amp; Overhead Input'!$H$5/'Materials Catalog Input'!F840),"0")</f>
        <v>0</v>
      </c>
      <c r="H840" s="106" t="s">
        <v>294</v>
      </c>
      <c r="I840" s="107" t="s">
        <v>20</v>
      </c>
    </row>
    <row r="841" spans="2:9">
      <c r="B841" s="198">
        <v>936</v>
      </c>
      <c r="C841" s="103" t="s">
        <v>282</v>
      </c>
      <c r="D841" s="104">
        <v>0</v>
      </c>
      <c r="E841" s="111">
        <f t="shared" si="13"/>
        <v>0</v>
      </c>
      <c r="F841" s="105"/>
      <c r="G841" s="113" t="str">
        <f>IF(F841&gt;0,PRODUCT('Labor &amp; Overhead Input'!$H$5/'Materials Catalog Input'!F841),"0")</f>
        <v>0</v>
      </c>
      <c r="H841" s="106" t="s">
        <v>294</v>
      </c>
      <c r="I841" s="107" t="s">
        <v>20</v>
      </c>
    </row>
    <row r="842" spans="2:9">
      <c r="B842" s="198">
        <v>937</v>
      </c>
      <c r="C842" s="103" t="s">
        <v>282</v>
      </c>
      <c r="D842" s="104">
        <v>0</v>
      </c>
      <c r="E842" s="111">
        <f t="shared" si="13"/>
        <v>0</v>
      </c>
      <c r="F842" s="105"/>
      <c r="G842" s="113" t="str">
        <f>IF(F842&gt;0,PRODUCT('Labor &amp; Overhead Input'!$H$5/'Materials Catalog Input'!F842),"0")</f>
        <v>0</v>
      </c>
      <c r="H842" s="106" t="s">
        <v>294</v>
      </c>
      <c r="I842" s="107" t="s">
        <v>20</v>
      </c>
    </row>
    <row r="843" spans="2:9">
      <c r="B843" s="198">
        <v>938</v>
      </c>
      <c r="C843" s="103" t="s">
        <v>282</v>
      </c>
      <c r="D843" s="104">
        <v>0</v>
      </c>
      <c r="E843" s="111">
        <f t="shared" si="13"/>
        <v>0</v>
      </c>
      <c r="F843" s="105"/>
      <c r="G843" s="113" t="str">
        <f>IF(F843&gt;0,PRODUCT('Labor &amp; Overhead Input'!$H$5/'Materials Catalog Input'!F843),"0")</f>
        <v>0</v>
      </c>
      <c r="H843" s="106" t="s">
        <v>294</v>
      </c>
      <c r="I843" s="107" t="s">
        <v>20</v>
      </c>
    </row>
    <row r="844" spans="2:9">
      <c r="B844" s="198">
        <v>939</v>
      </c>
      <c r="C844" s="103" t="s">
        <v>282</v>
      </c>
      <c r="D844" s="104">
        <v>0</v>
      </c>
      <c r="E844" s="111">
        <f t="shared" si="13"/>
        <v>0</v>
      </c>
      <c r="F844" s="105"/>
      <c r="G844" s="113" t="str">
        <f>IF(F844&gt;0,PRODUCT('Labor &amp; Overhead Input'!$H$5/'Materials Catalog Input'!F844),"0")</f>
        <v>0</v>
      </c>
      <c r="H844" s="106" t="s">
        <v>294</v>
      </c>
      <c r="I844" s="107" t="s">
        <v>20</v>
      </c>
    </row>
    <row r="845" spans="2:9">
      <c r="B845" s="198">
        <v>940</v>
      </c>
      <c r="C845" s="103" t="s">
        <v>282</v>
      </c>
      <c r="D845" s="104">
        <v>0</v>
      </c>
      <c r="E845" s="111">
        <f t="shared" si="13"/>
        <v>0</v>
      </c>
      <c r="F845" s="105"/>
      <c r="G845" s="113" t="str">
        <f>IF(F845&gt;0,PRODUCT('Labor &amp; Overhead Input'!$H$5/'Materials Catalog Input'!F845),"0")</f>
        <v>0</v>
      </c>
      <c r="H845" s="106" t="s">
        <v>294</v>
      </c>
      <c r="I845" s="107" t="s">
        <v>20</v>
      </c>
    </row>
    <row r="846" spans="2:9">
      <c r="B846" s="198">
        <v>941</v>
      </c>
      <c r="C846" s="103" t="s">
        <v>282</v>
      </c>
      <c r="D846" s="104">
        <v>0</v>
      </c>
      <c r="E846" s="111">
        <f t="shared" si="13"/>
        <v>0</v>
      </c>
      <c r="F846" s="105"/>
      <c r="G846" s="113" t="str">
        <f>IF(F846&gt;0,PRODUCT('Labor &amp; Overhead Input'!$H$5/'Materials Catalog Input'!F846),"0")</f>
        <v>0</v>
      </c>
      <c r="H846" s="106" t="s">
        <v>294</v>
      </c>
      <c r="I846" s="107" t="s">
        <v>20</v>
      </c>
    </row>
    <row r="847" spans="2:9">
      <c r="B847" s="198">
        <v>942</v>
      </c>
      <c r="C847" s="103" t="s">
        <v>282</v>
      </c>
      <c r="D847" s="104">
        <v>0</v>
      </c>
      <c r="E847" s="111">
        <f t="shared" si="13"/>
        <v>0</v>
      </c>
      <c r="F847" s="105"/>
      <c r="G847" s="113" t="str">
        <f>IF(F847&gt;0,PRODUCT('Labor &amp; Overhead Input'!$H$5/'Materials Catalog Input'!F847),"0")</f>
        <v>0</v>
      </c>
      <c r="H847" s="106" t="s">
        <v>294</v>
      </c>
      <c r="I847" s="107" t="s">
        <v>20</v>
      </c>
    </row>
    <row r="848" spans="2:9">
      <c r="B848" s="198">
        <v>943</v>
      </c>
      <c r="C848" s="103" t="s">
        <v>282</v>
      </c>
      <c r="D848" s="104">
        <v>0</v>
      </c>
      <c r="E848" s="111">
        <f t="shared" si="13"/>
        <v>0</v>
      </c>
      <c r="F848" s="105"/>
      <c r="G848" s="113" t="str">
        <f>IF(F848&gt;0,PRODUCT('Labor &amp; Overhead Input'!$H$5/'Materials Catalog Input'!F848),"0")</f>
        <v>0</v>
      </c>
      <c r="H848" s="106" t="s">
        <v>294</v>
      </c>
      <c r="I848" s="107" t="s">
        <v>20</v>
      </c>
    </row>
    <row r="849" spans="2:9">
      <c r="B849" s="198">
        <v>944</v>
      </c>
      <c r="C849" s="103" t="s">
        <v>282</v>
      </c>
      <c r="D849" s="104">
        <v>0</v>
      </c>
      <c r="E849" s="111">
        <f t="shared" si="13"/>
        <v>0</v>
      </c>
      <c r="F849" s="105"/>
      <c r="G849" s="113" t="str">
        <f>IF(F849&gt;0,PRODUCT('Labor &amp; Overhead Input'!$H$5/'Materials Catalog Input'!F849),"0")</f>
        <v>0</v>
      </c>
      <c r="H849" s="106" t="s">
        <v>294</v>
      </c>
      <c r="I849" s="107" t="s">
        <v>20</v>
      </c>
    </row>
    <row r="850" spans="2:9">
      <c r="B850" s="198">
        <v>945</v>
      </c>
      <c r="C850" s="103" t="s">
        <v>282</v>
      </c>
      <c r="D850" s="104">
        <v>0</v>
      </c>
      <c r="E850" s="111">
        <f t="shared" si="13"/>
        <v>0</v>
      </c>
      <c r="F850" s="105"/>
      <c r="G850" s="113" t="str">
        <f>IF(F850&gt;0,PRODUCT('Labor &amp; Overhead Input'!$H$5/'Materials Catalog Input'!F850),"0")</f>
        <v>0</v>
      </c>
      <c r="H850" s="106" t="s">
        <v>294</v>
      </c>
      <c r="I850" s="107" t="s">
        <v>20</v>
      </c>
    </row>
    <row r="851" spans="2:9">
      <c r="B851" s="198">
        <v>946</v>
      </c>
      <c r="C851" s="103" t="s">
        <v>282</v>
      </c>
      <c r="D851" s="104">
        <v>0</v>
      </c>
      <c r="E851" s="111">
        <f t="shared" si="13"/>
        <v>0</v>
      </c>
      <c r="F851" s="105"/>
      <c r="G851" s="113" t="str">
        <f>IF(F851&gt;0,PRODUCT('Labor &amp; Overhead Input'!$H$5/'Materials Catalog Input'!F851),"0")</f>
        <v>0</v>
      </c>
      <c r="H851" s="106" t="s">
        <v>294</v>
      </c>
      <c r="I851" s="107" t="s">
        <v>20</v>
      </c>
    </row>
    <row r="852" spans="2:9">
      <c r="B852" s="198">
        <v>947</v>
      </c>
      <c r="C852" s="103" t="s">
        <v>282</v>
      </c>
      <c r="D852" s="104">
        <v>0</v>
      </c>
      <c r="E852" s="111">
        <f t="shared" si="13"/>
        <v>0</v>
      </c>
      <c r="F852" s="105"/>
      <c r="G852" s="113" t="str">
        <f>IF(F852&gt;0,PRODUCT('Labor &amp; Overhead Input'!$H$5/'Materials Catalog Input'!F852),"0")</f>
        <v>0</v>
      </c>
      <c r="H852" s="106" t="s">
        <v>294</v>
      </c>
      <c r="I852" s="107" t="s">
        <v>20</v>
      </c>
    </row>
    <row r="853" spans="2:9">
      <c r="B853" s="198">
        <v>948</v>
      </c>
      <c r="C853" s="103" t="s">
        <v>282</v>
      </c>
      <c r="D853" s="104">
        <v>0</v>
      </c>
      <c r="E853" s="111">
        <f t="shared" si="13"/>
        <v>0</v>
      </c>
      <c r="F853" s="105"/>
      <c r="G853" s="113" t="str">
        <f>IF(F853&gt;0,PRODUCT('Labor &amp; Overhead Input'!$H$5/'Materials Catalog Input'!F853),"0")</f>
        <v>0</v>
      </c>
      <c r="H853" s="106" t="s">
        <v>294</v>
      </c>
      <c r="I853" s="107" t="s">
        <v>20</v>
      </c>
    </row>
    <row r="854" spans="2:9">
      <c r="B854" s="198">
        <v>949</v>
      </c>
      <c r="C854" s="103" t="s">
        <v>282</v>
      </c>
      <c r="D854" s="104">
        <v>0</v>
      </c>
      <c r="E854" s="111">
        <f t="shared" si="13"/>
        <v>0</v>
      </c>
      <c r="F854" s="105"/>
      <c r="G854" s="113" t="str">
        <f>IF(F854&gt;0,PRODUCT('Labor &amp; Overhead Input'!$H$5/'Materials Catalog Input'!F854),"0")</f>
        <v>0</v>
      </c>
      <c r="H854" s="106" t="s">
        <v>294</v>
      </c>
      <c r="I854" s="107" t="s">
        <v>20</v>
      </c>
    </row>
    <row r="855" spans="2:9">
      <c r="B855" s="198">
        <v>950</v>
      </c>
      <c r="C855" s="103" t="s">
        <v>282</v>
      </c>
      <c r="D855" s="104">
        <v>0</v>
      </c>
      <c r="E855" s="111">
        <f t="shared" si="13"/>
        <v>0</v>
      </c>
      <c r="F855" s="105"/>
      <c r="G855" s="113" t="str">
        <f>IF(F855&gt;0,PRODUCT('Labor &amp; Overhead Input'!$H$5/'Materials Catalog Input'!F855),"0")</f>
        <v>0</v>
      </c>
      <c r="H855" s="106" t="s">
        <v>294</v>
      </c>
      <c r="I855" s="107" t="s">
        <v>20</v>
      </c>
    </row>
    <row r="856" spans="2:9">
      <c r="B856" s="198">
        <v>951</v>
      </c>
      <c r="C856" s="103" t="s">
        <v>282</v>
      </c>
      <c r="D856" s="104">
        <v>0</v>
      </c>
      <c r="E856" s="111">
        <f t="shared" si="13"/>
        <v>0</v>
      </c>
      <c r="F856" s="105"/>
      <c r="G856" s="113" t="str">
        <f>IF(F856&gt;0,PRODUCT('Labor &amp; Overhead Input'!$H$5/'Materials Catalog Input'!F856),"0")</f>
        <v>0</v>
      </c>
      <c r="H856" s="106" t="s">
        <v>294</v>
      </c>
      <c r="I856" s="107" t="s">
        <v>20</v>
      </c>
    </row>
    <row r="857" spans="2:9">
      <c r="B857" s="198">
        <v>952</v>
      </c>
      <c r="C857" s="103" t="s">
        <v>282</v>
      </c>
      <c r="D857" s="104">
        <v>0</v>
      </c>
      <c r="E857" s="111">
        <f t="shared" si="13"/>
        <v>0</v>
      </c>
      <c r="F857" s="105"/>
      <c r="G857" s="113" t="str">
        <f>IF(F857&gt;0,PRODUCT('Labor &amp; Overhead Input'!$H$5/'Materials Catalog Input'!F857),"0")</f>
        <v>0</v>
      </c>
      <c r="H857" s="106" t="s">
        <v>294</v>
      </c>
      <c r="I857" s="107" t="s">
        <v>20</v>
      </c>
    </row>
    <row r="858" spans="2:9">
      <c r="B858" s="198">
        <v>953</v>
      </c>
      <c r="C858" s="103" t="s">
        <v>282</v>
      </c>
      <c r="D858" s="104">
        <v>0</v>
      </c>
      <c r="E858" s="111">
        <f t="shared" si="13"/>
        <v>0</v>
      </c>
      <c r="F858" s="105"/>
      <c r="G858" s="113" t="str">
        <f>IF(F858&gt;0,PRODUCT('Labor &amp; Overhead Input'!$H$5/'Materials Catalog Input'!F858),"0")</f>
        <v>0</v>
      </c>
      <c r="H858" s="106" t="s">
        <v>294</v>
      </c>
      <c r="I858" s="107" t="s">
        <v>20</v>
      </c>
    </row>
    <row r="859" spans="2:9">
      <c r="B859" s="198">
        <v>954</v>
      </c>
      <c r="C859" s="103" t="s">
        <v>282</v>
      </c>
      <c r="D859" s="104">
        <v>0</v>
      </c>
      <c r="E859" s="111">
        <f t="shared" si="13"/>
        <v>0</v>
      </c>
      <c r="F859" s="105"/>
      <c r="G859" s="113" t="str">
        <f>IF(F859&gt;0,PRODUCT('Labor &amp; Overhead Input'!$H$5/'Materials Catalog Input'!F859),"0")</f>
        <v>0</v>
      </c>
      <c r="H859" s="106" t="s">
        <v>294</v>
      </c>
      <c r="I859" s="107" t="s">
        <v>20</v>
      </c>
    </row>
    <row r="860" spans="2:9">
      <c r="B860" s="198">
        <v>955</v>
      </c>
      <c r="C860" s="103" t="s">
        <v>282</v>
      </c>
      <c r="D860" s="104">
        <v>0</v>
      </c>
      <c r="E860" s="111">
        <f t="shared" si="13"/>
        <v>0</v>
      </c>
      <c r="F860" s="105"/>
      <c r="G860" s="113" t="str">
        <f>IF(F860&gt;0,PRODUCT('Labor &amp; Overhead Input'!$H$5/'Materials Catalog Input'!F860),"0")</f>
        <v>0</v>
      </c>
      <c r="H860" s="106" t="s">
        <v>294</v>
      </c>
      <c r="I860" s="107" t="s">
        <v>20</v>
      </c>
    </row>
    <row r="861" spans="2:9">
      <c r="B861" s="198">
        <v>956</v>
      </c>
      <c r="C861" s="103" t="s">
        <v>282</v>
      </c>
      <c r="D861" s="104">
        <v>0</v>
      </c>
      <c r="E861" s="111">
        <f t="shared" si="13"/>
        <v>0</v>
      </c>
      <c r="F861" s="105"/>
      <c r="G861" s="113" t="str">
        <f>IF(F861&gt;0,PRODUCT('Labor &amp; Overhead Input'!$H$5/'Materials Catalog Input'!F861),"0")</f>
        <v>0</v>
      </c>
      <c r="H861" s="106" t="s">
        <v>294</v>
      </c>
      <c r="I861" s="107" t="s">
        <v>20</v>
      </c>
    </row>
    <row r="862" spans="2:9">
      <c r="B862" s="198">
        <v>957</v>
      </c>
      <c r="C862" s="103" t="s">
        <v>282</v>
      </c>
      <c r="D862" s="104">
        <v>0</v>
      </c>
      <c r="E862" s="111">
        <f t="shared" si="13"/>
        <v>0</v>
      </c>
      <c r="F862" s="105"/>
      <c r="G862" s="113" t="str">
        <f>IF(F862&gt;0,PRODUCT('Labor &amp; Overhead Input'!$H$5/'Materials Catalog Input'!F862),"0")</f>
        <v>0</v>
      </c>
      <c r="H862" s="106" t="s">
        <v>294</v>
      </c>
      <c r="I862" s="107" t="s">
        <v>20</v>
      </c>
    </row>
    <row r="863" spans="2:9">
      <c r="B863" s="198">
        <v>958</v>
      </c>
      <c r="C863" s="103" t="s">
        <v>282</v>
      </c>
      <c r="D863" s="104">
        <v>0</v>
      </c>
      <c r="E863" s="111">
        <f t="shared" si="13"/>
        <v>0</v>
      </c>
      <c r="F863" s="105"/>
      <c r="G863" s="113" t="str">
        <f>IF(F863&gt;0,PRODUCT('Labor &amp; Overhead Input'!$H$5/'Materials Catalog Input'!F863),"0")</f>
        <v>0</v>
      </c>
      <c r="H863" s="106" t="s">
        <v>294</v>
      </c>
      <c r="I863" s="107" t="s">
        <v>20</v>
      </c>
    </row>
    <row r="864" spans="2:9">
      <c r="B864" s="198">
        <v>959</v>
      </c>
      <c r="C864" s="103" t="s">
        <v>282</v>
      </c>
      <c r="D864" s="104">
        <v>0</v>
      </c>
      <c r="E864" s="111">
        <f t="shared" si="13"/>
        <v>0</v>
      </c>
      <c r="F864" s="105"/>
      <c r="G864" s="113" t="str">
        <f>IF(F864&gt;0,PRODUCT('Labor &amp; Overhead Input'!$H$5/'Materials Catalog Input'!F864),"0")</f>
        <v>0</v>
      </c>
      <c r="H864" s="106" t="s">
        <v>294</v>
      </c>
      <c r="I864" s="107" t="s">
        <v>20</v>
      </c>
    </row>
    <row r="865" spans="2:9">
      <c r="B865" s="198">
        <v>960</v>
      </c>
      <c r="C865" s="103" t="s">
        <v>282</v>
      </c>
      <c r="D865" s="104">
        <v>0</v>
      </c>
      <c r="E865" s="111">
        <f t="shared" si="13"/>
        <v>0</v>
      </c>
      <c r="F865" s="105"/>
      <c r="G865" s="113" t="str">
        <f>IF(F865&gt;0,PRODUCT('Labor &amp; Overhead Input'!$H$5/'Materials Catalog Input'!F865),"0")</f>
        <v>0</v>
      </c>
      <c r="H865" s="106" t="s">
        <v>294</v>
      </c>
      <c r="I865" s="107" t="s">
        <v>20</v>
      </c>
    </row>
    <row r="866" spans="2:9">
      <c r="B866" s="198">
        <v>961</v>
      </c>
      <c r="C866" s="103" t="s">
        <v>282</v>
      </c>
      <c r="D866" s="104">
        <v>0</v>
      </c>
      <c r="E866" s="111">
        <f t="shared" si="13"/>
        <v>0</v>
      </c>
      <c r="F866" s="105"/>
      <c r="G866" s="113" t="str">
        <f>IF(F866&gt;0,PRODUCT('Labor &amp; Overhead Input'!$H$5/'Materials Catalog Input'!F866),"0")</f>
        <v>0</v>
      </c>
      <c r="H866" s="106" t="s">
        <v>294</v>
      </c>
      <c r="I866" s="107" t="s">
        <v>20</v>
      </c>
    </row>
    <row r="867" spans="2:9">
      <c r="B867" s="198">
        <v>962</v>
      </c>
      <c r="C867" s="103" t="s">
        <v>282</v>
      </c>
      <c r="D867" s="104">
        <v>0</v>
      </c>
      <c r="E867" s="111">
        <f t="shared" si="13"/>
        <v>0</v>
      </c>
      <c r="F867" s="105"/>
      <c r="G867" s="113" t="str">
        <f>IF(F867&gt;0,PRODUCT('Labor &amp; Overhead Input'!$H$5/'Materials Catalog Input'!F867),"0")</f>
        <v>0</v>
      </c>
      <c r="H867" s="106" t="s">
        <v>294</v>
      </c>
      <c r="I867" s="107" t="s">
        <v>20</v>
      </c>
    </row>
    <row r="868" spans="2:9">
      <c r="B868" s="198">
        <v>963</v>
      </c>
      <c r="C868" s="103" t="s">
        <v>282</v>
      </c>
      <c r="D868" s="104">
        <v>0</v>
      </c>
      <c r="E868" s="111">
        <f t="shared" si="13"/>
        <v>0</v>
      </c>
      <c r="F868" s="105"/>
      <c r="G868" s="113" t="str">
        <f>IF(F868&gt;0,PRODUCT('Labor &amp; Overhead Input'!$H$5/'Materials Catalog Input'!F868),"0")</f>
        <v>0</v>
      </c>
      <c r="H868" s="106" t="s">
        <v>294</v>
      </c>
      <c r="I868" s="107" t="s">
        <v>20</v>
      </c>
    </row>
    <row r="869" spans="2:9">
      <c r="B869" s="198">
        <v>964</v>
      </c>
      <c r="C869" s="103" t="s">
        <v>282</v>
      </c>
      <c r="D869" s="104">
        <v>0</v>
      </c>
      <c r="E869" s="111">
        <f t="shared" si="13"/>
        <v>0</v>
      </c>
      <c r="F869" s="105"/>
      <c r="G869" s="113" t="str">
        <f>IF(F869&gt;0,PRODUCT('Labor &amp; Overhead Input'!$H$5/'Materials Catalog Input'!F869),"0")</f>
        <v>0</v>
      </c>
      <c r="H869" s="106" t="s">
        <v>294</v>
      </c>
      <c r="I869" s="107" t="s">
        <v>20</v>
      </c>
    </row>
    <row r="870" spans="2:9">
      <c r="B870" s="198">
        <v>965</v>
      </c>
      <c r="C870" s="103" t="s">
        <v>282</v>
      </c>
      <c r="D870" s="104">
        <v>0</v>
      </c>
      <c r="E870" s="111">
        <f t="shared" si="13"/>
        <v>0</v>
      </c>
      <c r="F870" s="105"/>
      <c r="G870" s="113" t="str">
        <f>IF(F870&gt;0,PRODUCT('Labor &amp; Overhead Input'!$H$5/'Materials Catalog Input'!F870),"0")</f>
        <v>0</v>
      </c>
      <c r="H870" s="106" t="s">
        <v>294</v>
      </c>
      <c r="I870" s="107" t="s">
        <v>20</v>
      </c>
    </row>
    <row r="871" spans="2:9">
      <c r="B871" s="198">
        <v>966</v>
      </c>
      <c r="C871" s="103" t="s">
        <v>282</v>
      </c>
      <c r="D871" s="104">
        <v>0</v>
      </c>
      <c r="E871" s="111">
        <f t="shared" si="13"/>
        <v>0</v>
      </c>
      <c r="F871" s="105"/>
      <c r="G871" s="113" t="str">
        <f>IF(F871&gt;0,PRODUCT('Labor &amp; Overhead Input'!$H$5/'Materials Catalog Input'!F871),"0")</f>
        <v>0</v>
      </c>
      <c r="H871" s="106" t="s">
        <v>294</v>
      </c>
      <c r="I871" s="107" t="s">
        <v>20</v>
      </c>
    </row>
    <row r="872" spans="2:9">
      <c r="B872" s="198">
        <v>967</v>
      </c>
      <c r="C872" s="103" t="s">
        <v>282</v>
      </c>
      <c r="D872" s="104">
        <v>0</v>
      </c>
      <c r="E872" s="111">
        <f t="shared" si="13"/>
        <v>0</v>
      </c>
      <c r="F872" s="105"/>
      <c r="G872" s="113" t="str">
        <f>IF(F872&gt;0,PRODUCT('Labor &amp; Overhead Input'!$H$5/'Materials Catalog Input'!F872),"0")</f>
        <v>0</v>
      </c>
      <c r="H872" s="106" t="s">
        <v>294</v>
      </c>
      <c r="I872" s="107" t="s">
        <v>20</v>
      </c>
    </row>
    <row r="873" spans="2:9">
      <c r="B873" s="198">
        <v>968</v>
      </c>
      <c r="C873" s="103" t="s">
        <v>282</v>
      </c>
      <c r="D873" s="104">
        <v>0</v>
      </c>
      <c r="E873" s="111">
        <f t="shared" si="13"/>
        <v>0</v>
      </c>
      <c r="F873" s="105"/>
      <c r="G873" s="113" t="str">
        <f>IF(F873&gt;0,PRODUCT('Labor &amp; Overhead Input'!$H$5/'Materials Catalog Input'!F873),"0")</f>
        <v>0</v>
      </c>
      <c r="H873" s="106" t="s">
        <v>294</v>
      </c>
      <c r="I873" s="107" t="s">
        <v>20</v>
      </c>
    </row>
    <row r="874" spans="2:9">
      <c r="B874" s="198">
        <v>969</v>
      </c>
      <c r="C874" s="103" t="s">
        <v>282</v>
      </c>
      <c r="D874" s="104">
        <v>0</v>
      </c>
      <c r="E874" s="111">
        <f t="shared" si="13"/>
        <v>0</v>
      </c>
      <c r="F874" s="105"/>
      <c r="G874" s="113" t="str">
        <f>IF(F874&gt;0,PRODUCT('Labor &amp; Overhead Input'!$H$5/'Materials Catalog Input'!F874),"0")</f>
        <v>0</v>
      </c>
      <c r="H874" s="106" t="s">
        <v>294</v>
      </c>
      <c r="I874" s="107" t="s">
        <v>20</v>
      </c>
    </row>
    <row r="875" spans="2:9">
      <c r="B875" s="198">
        <v>970</v>
      </c>
      <c r="C875" s="103" t="s">
        <v>282</v>
      </c>
      <c r="D875" s="104">
        <v>0</v>
      </c>
      <c r="E875" s="111">
        <f t="shared" si="13"/>
        <v>0</v>
      </c>
      <c r="F875" s="105"/>
      <c r="G875" s="113" t="str">
        <f>IF(F875&gt;0,PRODUCT('Labor &amp; Overhead Input'!$H$5/'Materials Catalog Input'!F875),"0")</f>
        <v>0</v>
      </c>
      <c r="H875" s="106" t="s">
        <v>294</v>
      </c>
      <c r="I875" s="107" t="s">
        <v>20</v>
      </c>
    </row>
    <row r="876" spans="2:9">
      <c r="B876" s="198">
        <v>971</v>
      </c>
      <c r="C876" s="103" t="s">
        <v>282</v>
      </c>
      <c r="D876" s="104">
        <v>0</v>
      </c>
      <c r="E876" s="111">
        <f t="shared" si="13"/>
        <v>0</v>
      </c>
      <c r="F876" s="105"/>
      <c r="G876" s="113" t="str">
        <f>IF(F876&gt;0,PRODUCT('Labor &amp; Overhead Input'!$H$5/'Materials Catalog Input'!F876),"0")</f>
        <v>0</v>
      </c>
      <c r="H876" s="106" t="s">
        <v>294</v>
      </c>
      <c r="I876" s="107" t="s">
        <v>20</v>
      </c>
    </row>
    <row r="877" spans="2:9">
      <c r="B877" s="198">
        <v>972</v>
      </c>
      <c r="C877" s="103" t="s">
        <v>282</v>
      </c>
      <c r="D877" s="104">
        <v>0</v>
      </c>
      <c r="E877" s="111">
        <f t="shared" si="13"/>
        <v>0</v>
      </c>
      <c r="F877" s="105"/>
      <c r="G877" s="113" t="str">
        <f>IF(F877&gt;0,PRODUCT('Labor &amp; Overhead Input'!$H$5/'Materials Catalog Input'!F877),"0")</f>
        <v>0</v>
      </c>
      <c r="H877" s="106" t="s">
        <v>294</v>
      </c>
      <c r="I877" s="107" t="s">
        <v>20</v>
      </c>
    </row>
    <row r="878" spans="2:9">
      <c r="B878" s="198">
        <v>973</v>
      </c>
      <c r="C878" s="103" t="s">
        <v>282</v>
      </c>
      <c r="D878" s="104">
        <v>0</v>
      </c>
      <c r="E878" s="111">
        <f t="shared" si="13"/>
        <v>0</v>
      </c>
      <c r="F878" s="105"/>
      <c r="G878" s="113" t="str">
        <f>IF(F878&gt;0,PRODUCT('Labor &amp; Overhead Input'!$H$5/'Materials Catalog Input'!F878),"0")</f>
        <v>0</v>
      </c>
      <c r="H878" s="106" t="s">
        <v>294</v>
      </c>
      <c r="I878" s="107" t="s">
        <v>20</v>
      </c>
    </row>
    <row r="879" spans="2:9">
      <c r="B879" s="198">
        <v>974</v>
      </c>
      <c r="C879" s="103" t="s">
        <v>282</v>
      </c>
      <c r="D879" s="104">
        <v>0</v>
      </c>
      <c r="E879" s="111">
        <f t="shared" si="13"/>
        <v>0</v>
      </c>
      <c r="F879" s="105"/>
      <c r="G879" s="113" t="str">
        <f>IF(F879&gt;0,PRODUCT('Labor &amp; Overhead Input'!$H$5/'Materials Catalog Input'!F879),"0")</f>
        <v>0</v>
      </c>
      <c r="H879" s="106" t="s">
        <v>294</v>
      </c>
      <c r="I879" s="107" t="s">
        <v>20</v>
      </c>
    </row>
    <row r="880" spans="2:9">
      <c r="B880" s="198">
        <v>975</v>
      </c>
      <c r="C880" s="103" t="s">
        <v>282</v>
      </c>
      <c r="D880" s="104">
        <v>0</v>
      </c>
      <c r="E880" s="111">
        <f t="shared" si="13"/>
        <v>0</v>
      </c>
      <c r="F880" s="105"/>
      <c r="G880" s="113" t="str">
        <f>IF(F880&gt;0,PRODUCT('Labor &amp; Overhead Input'!$H$5/'Materials Catalog Input'!F880),"0")</f>
        <v>0</v>
      </c>
      <c r="H880" s="106" t="s">
        <v>294</v>
      </c>
      <c r="I880" s="107" t="s">
        <v>20</v>
      </c>
    </row>
    <row r="881" spans="2:9">
      <c r="B881" s="198">
        <v>976</v>
      </c>
      <c r="C881" s="103" t="s">
        <v>282</v>
      </c>
      <c r="D881" s="104">
        <v>0</v>
      </c>
      <c r="E881" s="111">
        <f t="shared" si="13"/>
        <v>0</v>
      </c>
      <c r="F881" s="105"/>
      <c r="G881" s="113" t="str">
        <f>IF(F881&gt;0,PRODUCT('Labor &amp; Overhead Input'!$H$5/'Materials Catalog Input'!F881),"0")</f>
        <v>0</v>
      </c>
      <c r="H881" s="106" t="s">
        <v>294</v>
      </c>
      <c r="I881" s="107" t="s">
        <v>20</v>
      </c>
    </row>
    <row r="882" spans="2:9">
      <c r="B882" s="198">
        <v>977</v>
      </c>
      <c r="C882" s="103" t="s">
        <v>282</v>
      </c>
      <c r="D882" s="104">
        <v>0</v>
      </c>
      <c r="E882" s="111">
        <f t="shared" si="13"/>
        <v>0</v>
      </c>
      <c r="F882" s="105"/>
      <c r="G882" s="113" t="str">
        <f>IF(F882&gt;0,PRODUCT('Labor &amp; Overhead Input'!$H$5/'Materials Catalog Input'!F882),"0")</f>
        <v>0</v>
      </c>
      <c r="H882" s="106" t="s">
        <v>294</v>
      </c>
      <c r="I882" s="107" t="s">
        <v>20</v>
      </c>
    </row>
    <row r="883" spans="2:9">
      <c r="B883" s="198">
        <v>978</v>
      </c>
      <c r="C883" s="103" t="s">
        <v>282</v>
      </c>
      <c r="D883" s="104">
        <v>0</v>
      </c>
      <c r="E883" s="111">
        <f t="shared" si="13"/>
        <v>0</v>
      </c>
      <c r="F883" s="105"/>
      <c r="G883" s="113" t="str">
        <f>IF(F883&gt;0,PRODUCT('Labor &amp; Overhead Input'!$H$5/'Materials Catalog Input'!F883),"0")</f>
        <v>0</v>
      </c>
      <c r="H883" s="106" t="s">
        <v>294</v>
      </c>
      <c r="I883" s="107" t="s">
        <v>20</v>
      </c>
    </row>
    <row r="884" spans="2:9">
      <c r="B884" s="198">
        <v>979</v>
      </c>
      <c r="C884" s="103" t="s">
        <v>282</v>
      </c>
      <c r="D884" s="104">
        <v>0</v>
      </c>
      <c r="E884" s="111">
        <f t="shared" si="13"/>
        <v>0</v>
      </c>
      <c r="F884" s="105"/>
      <c r="G884" s="113" t="str">
        <f>IF(F884&gt;0,PRODUCT('Labor &amp; Overhead Input'!$H$5/'Materials Catalog Input'!F884),"0")</f>
        <v>0</v>
      </c>
      <c r="H884" s="106" t="s">
        <v>294</v>
      </c>
      <c r="I884" s="107" t="s">
        <v>20</v>
      </c>
    </row>
    <row r="885" spans="2:9">
      <c r="B885" s="198">
        <v>980</v>
      </c>
      <c r="C885" s="103" t="s">
        <v>282</v>
      </c>
      <c r="D885" s="104">
        <v>0</v>
      </c>
      <c r="E885" s="111">
        <f t="shared" si="13"/>
        <v>0</v>
      </c>
      <c r="F885" s="105"/>
      <c r="G885" s="113" t="str">
        <f>IF(F885&gt;0,PRODUCT('Labor &amp; Overhead Input'!$H$5/'Materials Catalog Input'!F885),"0")</f>
        <v>0</v>
      </c>
      <c r="H885" s="106" t="s">
        <v>294</v>
      </c>
      <c r="I885" s="107" t="s">
        <v>20</v>
      </c>
    </row>
    <row r="886" spans="2:9">
      <c r="B886" s="198">
        <v>981</v>
      </c>
      <c r="C886" s="103" t="s">
        <v>282</v>
      </c>
      <c r="D886" s="104">
        <v>0</v>
      </c>
      <c r="E886" s="111">
        <f t="shared" si="13"/>
        <v>0</v>
      </c>
      <c r="F886" s="105"/>
      <c r="G886" s="113" t="str">
        <f>IF(F886&gt;0,PRODUCT('Labor &amp; Overhead Input'!$H$5/'Materials Catalog Input'!F886),"0")</f>
        <v>0</v>
      </c>
      <c r="H886" s="106" t="s">
        <v>294</v>
      </c>
      <c r="I886" s="107" t="s">
        <v>20</v>
      </c>
    </row>
    <row r="887" spans="2:9">
      <c r="B887" s="198">
        <v>982</v>
      </c>
      <c r="C887" s="103" t="s">
        <v>282</v>
      </c>
      <c r="D887" s="104">
        <v>0</v>
      </c>
      <c r="E887" s="111">
        <f t="shared" si="13"/>
        <v>0</v>
      </c>
      <c r="F887" s="105"/>
      <c r="G887" s="113" t="str">
        <f>IF(F887&gt;0,PRODUCT('Labor &amp; Overhead Input'!$H$5/'Materials Catalog Input'!F887),"0")</f>
        <v>0</v>
      </c>
      <c r="H887" s="106" t="s">
        <v>294</v>
      </c>
      <c r="I887" s="107" t="s">
        <v>20</v>
      </c>
    </row>
    <row r="888" spans="2:9">
      <c r="B888" s="198">
        <v>983</v>
      </c>
      <c r="C888" s="103" t="s">
        <v>282</v>
      </c>
      <c r="D888" s="104">
        <v>0</v>
      </c>
      <c r="E888" s="111">
        <f t="shared" si="13"/>
        <v>0</v>
      </c>
      <c r="F888" s="105"/>
      <c r="G888" s="113" t="str">
        <f>IF(F888&gt;0,PRODUCT('Labor &amp; Overhead Input'!$H$5/'Materials Catalog Input'!F888),"0")</f>
        <v>0</v>
      </c>
      <c r="H888" s="106" t="s">
        <v>294</v>
      </c>
      <c r="I888" s="107" t="s">
        <v>20</v>
      </c>
    </row>
    <row r="889" spans="2:9">
      <c r="B889" s="198">
        <v>984</v>
      </c>
      <c r="C889" s="103" t="s">
        <v>282</v>
      </c>
      <c r="D889" s="104">
        <v>0</v>
      </c>
      <c r="E889" s="111">
        <f t="shared" si="13"/>
        <v>0</v>
      </c>
      <c r="F889" s="105"/>
      <c r="G889" s="113" t="str">
        <f>IF(F889&gt;0,PRODUCT('Labor &amp; Overhead Input'!$H$5/'Materials Catalog Input'!F889),"0")</f>
        <v>0</v>
      </c>
      <c r="H889" s="106" t="s">
        <v>294</v>
      </c>
      <c r="I889" s="107" t="s">
        <v>20</v>
      </c>
    </row>
    <row r="890" spans="2:9">
      <c r="B890" s="198">
        <v>985</v>
      </c>
      <c r="C890" s="103" t="s">
        <v>282</v>
      </c>
      <c r="D890" s="104">
        <v>0</v>
      </c>
      <c r="E890" s="111">
        <f t="shared" si="13"/>
        <v>0</v>
      </c>
      <c r="F890" s="105"/>
      <c r="G890" s="113" t="str">
        <f>IF(F890&gt;0,PRODUCT('Labor &amp; Overhead Input'!$H$5/'Materials Catalog Input'!F890),"0")</f>
        <v>0</v>
      </c>
      <c r="H890" s="106" t="s">
        <v>294</v>
      </c>
      <c r="I890" s="107" t="s">
        <v>20</v>
      </c>
    </row>
    <row r="891" spans="2:9">
      <c r="B891" s="198">
        <v>986</v>
      </c>
      <c r="C891" s="103" t="s">
        <v>282</v>
      </c>
      <c r="D891" s="104">
        <v>0</v>
      </c>
      <c r="E891" s="111">
        <f t="shared" si="13"/>
        <v>0</v>
      </c>
      <c r="F891" s="105"/>
      <c r="G891" s="113" t="str">
        <f>IF(F891&gt;0,PRODUCT('Labor &amp; Overhead Input'!$H$5/'Materials Catalog Input'!F891),"0")</f>
        <v>0</v>
      </c>
      <c r="H891" s="106" t="s">
        <v>294</v>
      </c>
      <c r="I891" s="107" t="s">
        <v>20</v>
      </c>
    </row>
    <row r="892" spans="2:9">
      <c r="B892" s="198">
        <v>987</v>
      </c>
      <c r="C892" s="103" t="s">
        <v>282</v>
      </c>
      <c r="D892" s="104">
        <v>0</v>
      </c>
      <c r="E892" s="111">
        <f t="shared" si="13"/>
        <v>0</v>
      </c>
      <c r="F892" s="105"/>
      <c r="G892" s="113" t="str">
        <f>IF(F892&gt;0,PRODUCT('Labor &amp; Overhead Input'!$H$5/'Materials Catalog Input'!F892),"0")</f>
        <v>0</v>
      </c>
      <c r="H892" s="106" t="s">
        <v>294</v>
      </c>
      <c r="I892" s="107" t="s">
        <v>20</v>
      </c>
    </row>
    <row r="893" spans="2:9">
      <c r="B893" s="198">
        <v>988</v>
      </c>
      <c r="C893" s="103" t="s">
        <v>282</v>
      </c>
      <c r="D893" s="104">
        <v>0</v>
      </c>
      <c r="E893" s="111">
        <f t="shared" si="13"/>
        <v>0</v>
      </c>
      <c r="F893" s="105"/>
      <c r="G893" s="113" t="str">
        <f>IF(F893&gt;0,PRODUCT('Labor &amp; Overhead Input'!$H$5/'Materials Catalog Input'!F893),"0")</f>
        <v>0</v>
      </c>
      <c r="H893" s="106" t="s">
        <v>294</v>
      </c>
      <c r="I893" s="107" t="s">
        <v>20</v>
      </c>
    </row>
    <row r="894" spans="2:9">
      <c r="B894" s="198">
        <v>989</v>
      </c>
      <c r="C894" s="103" t="s">
        <v>282</v>
      </c>
      <c r="D894" s="104">
        <v>0</v>
      </c>
      <c r="E894" s="111">
        <f t="shared" si="13"/>
        <v>0</v>
      </c>
      <c r="F894" s="105"/>
      <c r="G894" s="113" t="str">
        <f>IF(F894&gt;0,PRODUCT('Labor &amp; Overhead Input'!$H$5/'Materials Catalog Input'!F894),"0")</f>
        <v>0</v>
      </c>
      <c r="H894" s="106" t="s">
        <v>294</v>
      </c>
      <c r="I894" s="107" t="s">
        <v>20</v>
      </c>
    </row>
    <row r="895" spans="2:9">
      <c r="B895" s="198">
        <v>990</v>
      </c>
      <c r="C895" s="103" t="s">
        <v>282</v>
      </c>
      <c r="D895" s="104">
        <v>0</v>
      </c>
      <c r="E895" s="111">
        <f t="shared" si="13"/>
        <v>0</v>
      </c>
      <c r="F895" s="105"/>
      <c r="G895" s="113" t="str">
        <f>IF(F895&gt;0,PRODUCT('Labor &amp; Overhead Input'!$H$5/'Materials Catalog Input'!F895),"0")</f>
        <v>0</v>
      </c>
      <c r="H895" s="106" t="s">
        <v>294</v>
      </c>
      <c r="I895" s="107" t="s">
        <v>20</v>
      </c>
    </row>
    <row r="896" spans="2:9">
      <c r="B896" s="198">
        <v>991</v>
      </c>
      <c r="C896" s="103" t="s">
        <v>282</v>
      </c>
      <c r="D896" s="104">
        <v>0</v>
      </c>
      <c r="E896" s="111">
        <f t="shared" si="13"/>
        <v>0</v>
      </c>
      <c r="F896" s="105"/>
      <c r="G896" s="113" t="str">
        <f>IF(F896&gt;0,PRODUCT('Labor &amp; Overhead Input'!$H$5/'Materials Catalog Input'!F896),"0")</f>
        <v>0</v>
      </c>
      <c r="H896" s="106" t="s">
        <v>294</v>
      </c>
      <c r="I896" s="107" t="s">
        <v>20</v>
      </c>
    </row>
    <row r="897" spans="2:9">
      <c r="B897" s="198">
        <v>992</v>
      </c>
      <c r="C897" s="103" t="s">
        <v>282</v>
      </c>
      <c r="D897" s="104">
        <v>0</v>
      </c>
      <c r="E897" s="111">
        <f t="shared" si="13"/>
        <v>0</v>
      </c>
      <c r="F897" s="105"/>
      <c r="G897" s="113" t="str">
        <f>IF(F897&gt;0,PRODUCT('Labor &amp; Overhead Input'!$H$5/'Materials Catalog Input'!F897),"0")</f>
        <v>0</v>
      </c>
      <c r="H897" s="106" t="s">
        <v>294</v>
      </c>
      <c r="I897" s="107" t="s">
        <v>20</v>
      </c>
    </row>
    <row r="898" spans="2:9">
      <c r="B898" s="198">
        <v>993</v>
      </c>
      <c r="C898" s="103" t="s">
        <v>282</v>
      </c>
      <c r="D898" s="104">
        <v>0</v>
      </c>
      <c r="E898" s="111">
        <f t="shared" si="13"/>
        <v>0</v>
      </c>
      <c r="F898" s="105"/>
      <c r="G898" s="113" t="str">
        <f>IF(F898&gt;0,PRODUCT('Labor &amp; Overhead Input'!$H$5/'Materials Catalog Input'!F898),"0")</f>
        <v>0</v>
      </c>
      <c r="H898" s="106" t="s">
        <v>294</v>
      </c>
      <c r="I898" s="107" t="s">
        <v>20</v>
      </c>
    </row>
    <row r="899" spans="2:9">
      <c r="B899" s="198">
        <v>994</v>
      </c>
      <c r="C899" s="103" t="s">
        <v>282</v>
      </c>
      <c r="D899" s="104">
        <v>0</v>
      </c>
      <c r="E899" s="111">
        <f t="shared" si="13"/>
        <v>0</v>
      </c>
      <c r="F899" s="105"/>
      <c r="G899" s="113" t="str">
        <f>IF(F899&gt;0,PRODUCT('Labor &amp; Overhead Input'!$H$5/'Materials Catalog Input'!F899),"0")</f>
        <v>0</v>
      </c>
      <c r="H899" s="106" t="s">
        <v>294</v>
      </c>
      <c r="I899" s="107" t="s">
        <v>20</v>
      </c>
    </row>
    <row r="900" spans="2:9">
      <c r="B900" s="198">
        <v>995</v>
      </c>
      <c r="C900" s="103" t="s">
        <v>282</v>
      </c>
      <c r="D900" s="104">
        <v>0</v>
      </c>
      <c r="E900" s="111">
        <f t="shared" si="13"/>
        <v>0</v>
      </c>
      <c r="F900" s="105"/>
      <c r="G900" s="113" t="str">
        <f>IF(F900&gt;0,PRODUCT('Labor &amp; Overhead Input'!$H$5/'Materials Catalog Input'!F900),"0")</f>
        <v>0</v>
      </c>
      <c r="H900" s="106" t="s">
        <v>294</v>
      </c>
      <c r="I900" s="107" t="s">
        <v>20</v>
      </c>
    </row>
    <row r="901" spans="2:9">
      <c r="B901" s="198">
        <v>996</v>
      </c>
      <c r="C901" s="103" t="s">
        <v>282</v>
      </c>
      <c r="D901" s="104">
        <v>0</v>
      </c>
      <c r="E901" s="111">
        <f>D901*(1+$I$3)</f>
        <v>0</v>
      </c>
      <c r="F901" s="105"/>
      <c r="G901" s="113" t="str">
        <f>IF(F901&gt;0,PRODUCT('Labor &amp; Overhead Input'!$H$5/'Materials Catalog Input'!F901),"0")</f>
        <v>0</v>
      </c>
      <c r="H901" s="106" t="s">
        <v>294</v>
      </c>
      <c r="I901" s="107" t="s">
        <v>20</v>
      </c>
    </row>
    <row r="902" spans="2:9">
      <c r="B902" s="198">
        <v>997</v>
      </c>
      <c r="C902" s="103" t="s">
        <v>282</v>
      </c>
      <c r="D902" s="104">
        <v>0</v>
      </c>
      <c r="E902" s="111">
        <f>D902*(1+$I$3)</f>
        <v>0</v>
      </c>
      <c r="F902" s="105"/>
      <c r="G902" s="113" t="str">
        <f>IF(F902&gt;0,PRODUCT('Labor &amp; Overhead Input'!$H$5/'Materials Catalog Input'!F902),"0")</f>
        <v>0</v>
      </c>
      <c r="H902" s="106" t="s">
        <v>294</v>
      </c>
      <c r="I902" s="107" t="s">
        <v>20</v>
      </c>
    </row>
    <row r="903" spans="2:9">
      <c r="B903" s="198">
        <v>998</v>
      </c>
      <c r="C903" s="103" t="s">
        <v>282</v>
      </c>
      <c r="D903" s="104">
        <v>0</v>
      </c>
      <c r="E903" s="111">
        <f>D903*(1+$I$3)</f>
        <v>0</v>
      </c>
      <c r="F903" s="105"/>
      <c r="G903" s="113" t="str">
        <f>IF(F903&gt;0,PRODUCT('Labor &amp; Overhead Input'!$H$5/'Materials Catalog Input'!F903),"0")</f>
        <v>0</v>
      </c>
      <c r="H903" s="106" t="s">
        <v>294</v>
      </c>
      <c r="I903" s="107" t="s">
        <v>20</v>
      </c>
    </row>
    <row r="904" spans="2:9">
      <c r="B904" s="198">
        <v>999</v>
      </c>
      <c r="C904" s="103" t="s">
        <v>282</v>
      </c>
      <c r="D904" s="104">
        <v>0</v>
      </c>
      <c r="E904" s="111">
        <f>D904*(1+$I$3)</f>
        <v>0</v>
      </c>
      <c r="F904" s="105"/>
      <c r="G904" s="113" t="str">
        <f>IF(F904&gt;0,PRODUCT('Labor &amp; Overhead Input'!$H$5/'Materials Catalog Input'!F904),"0")</f>
        <v>0</v>
      </c>
      <c r="H904" s="106" t="s">
        <v>294</v>
      </c>
      <c r="I904" s="107" t="s">
        <v>20</v>
      </c>
    </row>
  </sheetData>
  <sheetProtection sheet="1" objects="1" scenarios="1" selectLockedCells="1" autoFilter="0"/>
  <autoFilter ref="B4:I904"/>
  <customSheetViews>
    <customSheetView guid="{D261F7F0-6D49-4762-AA62-1E54559C24D6}" printArea="1" showRuler="0" topLeftCell="A153">
      <selection activeCell="E178" sqref="E178"/>
      <pageMargins left="0.7" right="0.7" top="0.75" bottom="0.75" header="0.3" footer="0.3"/>
      <pageSetup orientation="portrait" horizontalDpi="300" verticalDpi="1200"/>
      <headerFooter alignWithMargins="0">
        <oddHeader>&amp;C&amp;8&amp;A</oddHeader>
        <oddFooter>&amp;C&amp;8Page &amp;P&amp;R&amp;8&amp;A</oddFooter>
      </headerFooter>
    </customSheetView>
    <customSheetView guid="{2B4159C8-CEC8-4A69-B006-8A8B07D52636}" printArea="1" showRuler="0" topLeftCell="A153">
      <selection activeCell="E178" sqref="E178"/>
      <pageMargins left="0.7" right="0.7" top="0.75" bottom="0.75" header="0.3" footer="0.3"/>
      <pageSetup orientation="portrait" horizontalDpi="300" verticalDpi="1200"/>
      <headerFooter alignWithMargins="0">
        <oddHeader>&amp;C&amp;8&amp;A</oddHeader>
        <oddFooter>&amp;C&amp;8Page &amp;P&amp;R&amp;8&amp;A</oddFooter>
      </headerFooter>
    </customSheetView>
  </customSheetViews>
  <phoneticPr fontId="3" type="noConversion"/>
  <dataValidations xWindow="269" yWindow="137" count="8">
    <dataValidation allowBlank="1" showInputMessage="1" showErrorMessage="1" promptTitle="Product Name" prompt="Enter Product Name" sqref="K31:K51"/>
    <dataValidation allowBlank="1" showInputMessage="1" showErrorMessage="1" promptTitle="Labor Unit Per Material Factor" prompt="Enter the Quantity per Hour" sqref="L31:L51"/>
    <dataValidation allowBlank="1" showInputMessage="1" showErrorMessage="1" promptTitle="Price Markup Rate" prompt="Increase or Decrease Your Price Markup Here" sqref="I3"/>
    <dataValidation allowBlank="1" showInputMessage="1" showErrorMessage="1" promptTitle="My Cost" prompt="Enter Your Actual Cost Per Unit" sqref="D5:D313 D315:D904"/>
    <dataValidation type="textLength" allowBlank="1" showInputMessage="1" showErrorMessage="1" errorTitle="Product Name" error="Please Name Your Product Using 20 Characters or Less!" promptTitle="Product Name" prompt="Enter The Product Name" sqref="C5:C904">
      <formula1>0</formula1>
      <formula2>20</formula2>
    </dataValidation>
    <dataValidation allowBlank="1" showInputMessage="1" showErrorMessage="1" promptTitle="Extended Description (Optional)" prompt="Enter A Description" sqref="H5:H904"/>
    <dataValidation allowBlank="1" showInputMessage="1" showErrorMessage="1" promptTitle="Category" prompt="Enter A Category" sqref="I5:I904"/>
    <dataValidation allowBlank="1" showInputMessage="1" showErrorMessage="1" promptTitle="Material Factor" prompt="Enter The Amount Of Material That Can Be Installed Per Hour.  This May be measured in Feet Or Other Units" sqref="F5:F904"/>
  </dataValidations>
  <printOptions horizontalCentered="1"/>
  <pageMargins left="0.75" right="0.75" top="1" bottom="1" header="0.5" footer="0.5"/>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3</vt:i4>
      </vt:variant>
      <vt:variant>
        <vt:lpstr>Charts</vt:lpstr>
      </vt:variant>
      <vt:variant>
        <vt:i4>3</vt:i4>
      </vt:variant>
      <vt:variant>
        <vt:lpstr>Named Ranges</vt:lpstr>
      </vt:variant>
      <vt:variant>
        <vt:i4>3</vt:i4>
      </vt:variant>
    </vt:vector>
  </HeadingPairs>
  <TitlesOfParts>
    <vt:vector size="9" baseType="lpstr">
      <vt:lpstr>Labor &amp; Overhead Input</vt:lpstr>
      <vt:lpstr>Estimation Input</vt:lpstr>
      <vt:lpstr>Materials Catalog Input</vt:lpstr>
      <vt:lpstr>Chart 1 Estimate</vt:lpstr>
      <vt:lpstr>Chart 2 Materials</vt:lpstr>
      <vt:lpstr>Chart 3 Overhead</vt:lpstr>
      <vt:lpstr>'Estimation Input'!Print_Area</vt:lpstr>
      <vt:lpstr>'Labor &amp; Overhead Input'!Print_Area</vt:lpstr>
      <vt:lpstr>'Materials Catalog Input'!Print_Area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Estimation Template for Mechanical Insulation</dc:title>
  <dc:subject>Estimation Template</dc:subject>
  <dc:creator/>
  <cp:keywords>Estimation Template</cp:keywords>
  <dc:description>Copyright 2000-2011 Thomas Insulation Corporation
All Rights Reserved.</dc:description>
  <cp:lastModifiedBy/>
  <cp:revision>1</cp:revision>
  <dcterms:created xsi:type="dcterms:W3CDTF">2011-03-04T17:13:25Z</dcterms:created>
  <dcterms:modified xsi:type="dcterms:W3CDTF">2011-03-05T17:06:51Z</dcterms:modified>
  <cp:category>Estimation</cp:category>
  <cp:contentStatus>Free Version</cp:contentStatus>
</cp:coreProperties>
</file>